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tabRatio="885"/>
  </bookViews>
  <sheets>
    <sheet name="Summary" sheetId="1" r:id="rId1"/>
    <sheet name="ByDept" sheetId="2" r:id="rId2"/>
    <sheet name="Program Adjustments-2017GAA" sheetId="3" r:id="rId3"/>
    <sheet name="Program Adjustments-2016GAA" sheetId="4" r:id="rId4"/>
    <sheet name="All Sources" sheetId="5" r:id="rId5"/>
    <sheet name="SPFs-RA10924" sheetId="7" r:id="rId6"/>
    <sheet name="Continuing-RA10717" sheetId="6" r:id="rId7"/>
    <sheet name="Automatic" sheetId="8" r:id="rId8"/>
    <sheet name="Unprogrammed Appro." sheetId="9" r:id="rId9"/>
  </sheets>
  <externalReferences>
    <externalReference r:id="rId10"/>
    <externalReference r:id="rId11"/>
  </externalReferences>
  <definedNames>
    <definedName name="_xlnm.Print_Area" localSheetId="4">'All Sources'!$A$1:$I$101</definedName>
    <definedName name="_xlnm.Print_Area" localSheetId="7">Automatic!$A$1:$O$100</definedName>
    <definedName name="_xlnm.Print_Area" localSheetId="1">ByDept!$A$1:$L$243</definedName>
    <definedName name="_xlnm.Print_Area" localSheetId="6">'Continuing-RA10717'!$A$1:$I$100</definedName>
    <definedName name="_xlnm.Print_Area" localSheetId="3">'Program Adjustments-2016GAA'!$A$1:$M$15</definedName>
    <definedName name="_xlnm.Print_Area" localSheetId="2">'Program Adjustments-2017GAA'!$A$1:$M$41</definedName>
    <definedName name="_xlnm.Print_Area" localSheetId="5">'SPFs-RA10924'!$A$1:$H$100</definedName>
    <definedName name="_xlnm.Print_Area" localSheetId="0">Summary!$A$1:$J$55</definedName>
    <definedName name="_xlnm.Print_Area" localSheetId="8">'Unprogrammed Appro.'!$A$1:$J$99</definedName>
    <definedName name="_xlnm.Print_Titles" localSheetId="4">'All Sources'!$1:$6</definedName>
    <definedName name="_xlnm.Print_Titles" localSheetId="7">Automatic!$A:$A,Automatic!$1:$5</definedName>
    <definedName name="_xlnm.Print_Titles" localSheetId="1">ByDept!$1:$6</definedName>
    <definedName name="_xlnm.Print_Titles" localSheetId="6">'Continuing-RA10717'!$A:$A,'Continuing-RA10717'!$1:$5</definedName>
    <definedName name="_xlnm.Print_Titles" localSheetId="3">'Program Adjustments-2016GAA'!$1:$8</definedName>
    <definedName name="_xlnm.Print_Titles" localSheetId="2">'Program Adjustments-2017GAA'!$1:$8</definedName>
    <definedName name="_xlnm.Print_Titles" localSheetId="5">'SPFs-RA10924'!$A:$A,'SPFs-RA10924'!$1:$5</definedName>
    <definedName name="_xlnm.Print_Titles" localSheetId="8">'Unprogrammed Appro.'!$1:$5</definedName>
    <definedName name="Z_5BA19E16_4FBA_4604_B3D1_F564165F1D65_.wvu.Cols" localSheetId="7" hidden="1">Automatic!#REF!</definedName>
    <definedName name="Z_5BA19E16_4FBA_4604_B3D1_F564165F1D65_.wvu.PrintArea" localSheetId="7" hidden="1">Automatic!$A$1:$O$100</definedName>
    <definedName name="Z_5BA19E16_4FBA_4604_B3D1_F564165F1D65_.wvu.PrintArea" localSheetId="6" hidden="1">'Continuing-RA10717'!$A$1:$G$100</definedName>
    <definedName name="Z_5BA19E16_4FBA_4604_B3D1_F564165F1D65_.wvu.PrintArea" localSheetId="8" hidden="1">'Unprogrammed Appro.'!$A$1:$J$99</definedName>
    <definedName name="Z_5BA19E16_4FBA_4604_B3D1_F564165F1D65_.wvu.PrintTitles" localSheetId="7" hidden="1">Automatic!$A:$A,Automatic!$1:$5</definedName>
    <definedName name="Z_5BA19E16_4FBA_4604_B3D1_F564165F1D65_.wvu.PrintTitles" localSheetId="6" hidden="1">'Continuing-RA10717'!$1:$5</definedName>
    <definedName name="Z_5BA19E16_4FBA_4604_B3D1_F564165F1D65_.wvu.PrintTitles" localSheetId="8" hidden="1">'Unprogrammed Appro.'!$1:$5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2" i="2"/>
  <c r="G242"/>
  <c r="H241"/>
  <c r="G241"/>
  <c r="J241" s="1"/>
  <c r="L241" s="1"/>
  <c r="H240"/>
  <c r="G240"/>
  <c r="H239"/>
  <c r="G239"/>
  <c r="J239" s="1"/>
  <c r="L239" s="1"/>
  <c r="H238"/>
  <c r="G238"/>
  <c r="J238" s="1"/>
  <c r="H237"/>
  <c r="G237"/>
  <c r="H236"/>
  <c r="G236"/>
  <c r="J236" s="1"/>
  <c r="H235"/>
  <c r="G235"/>
  <c r="J235" s="1"/>
  <c r="H234"/>
  <c r="G234"/>
  <c r="J234" s="1"/>
  <c r="H233"/>
  <c r="G233"/>
  <c r="G232" s="1"/>
  <c r="F232"/>
  <c r="E232"/>
  <c r="H230"/>
  <c r="G230"/>
  <c r="J230" s="1"/>
  <c r="H228"/>
  <c r="G228"/>
  <c r="D228"/>
  <c r="L228" s="1"/>
  <c r="H227"/>
  <c r="G227"/>
  <c r="D227"/>
  <c r="L227" s="1"/>
  <c r="H226"/>
  <c r="G226"/>
  <c r="B226"/>
  <c r="D226" s="1"/>
  <c r="L226" s="1"/>
  <c r="H225"/>
  <c r="G225"/>
  <c r="D225"/>
  <c r="L225" s="1"/>
  <c r="G224"/>
  <c r="H223"/>
  <c r="G223"/>
  <c r="B223"/>
  <c r="D223" s="1"/>
  <c r="H222"/>
  <c r="G222"/>
  <c r="D222"/>
  <c r="L222" s="1"/>
  <c r="H221"/>
  <c r="G221"/>
  <c r="B221"/>
  <c r="D221" s="1"/>
  <c r="L221" s="1"/>
  <c r="H220"/>
  <c r="G220"/>
  <c r="D220"/>
  <c r="L220" s="1"/>
  <c r="H219"/>
  <c r="G219"/>
  <c r="D219"/>
  <c r="L219" s="1"/>
  <c r="B219"/>
  <c r="H218"/>
  <c r="H216" s="1"/>
  <c r="F218"/>
  <c r="F216" s="1"/>
  <c r="E218"/>
  <c r="C218"/>
  <c r="C216" s="1"/>
  <c r="B218"/>
  <c r="B216" s="1"/>
  <c r="H217"/>
  <c r="G217"/>
  <c r="D217"/>
  <c r="L217" s="1"/>
  <c r="E216"/>
  <c r="H214"/>
  <c r="D214"/>
  <c r="H213"/>
  <c r="J213" s="1"/>
  <c r="B213"/>
  <c r="D213" s="1"/>
  <c r="L212"/>
  <c r="K212"/>
  <c r="K171" s="1"/>
  <c r="G212"/>
  <c r="F212"/>
  <c r="E212"/>
  <c r="C212"/>
  <c r="H211"/>
  <c r="L211" s="1"/>
  <c r="G211"/>
  <c r="D211"/>
  <c r="H210"/>
  <c r="L210" s="1"/>
  <c r="G210"/>
  <c r="D210"/>
  <c r="H209"/>
  <c r="L209" s="1"/>
  <c r="G209"/>
  <c r="D209"/>
  <c r="H208"/>
  <c r="L208" s="1"/>
  <c r="G208"/>
  <c r="D208"/>
  <c r="H207"/>
  <c r="L207" s="1"/>
  <c r="G207"/>
  <c r="D207"/>
  <c r="H206"/>
  <c r="L206" s="1"/>
  <c r="D206"/>
  <c r="H205"/>
  <c r="L205" s="1"/>
  <c r="G205"/>
  <c r="D205"/>
  <c r="H204"/>
  <c r="L204" s="1"/>
  <c r="G204"/>
  <c r="D204"/>
  <c r="H203"/>
  <c r="L203" s="1"/>
  <c r="G203"/>
  <c r="D203"/>
  <c r="H202"/>
  <c r="L202" s="1"/>
  <c r="G202"/>
  <c r="D202"/>
  <c r="H201"/>
  <c r="D201"/>
  <c r="H200"/>
  <c r="L200" s="1"/>
  <c r="D200"/>
  <c r="H199"/>
  <c r="L199" s="1"/>
  <c r="G199"/>
  <c r="D199"/>
  <c r="H198"/>
  <c r="L198" s="1"/>
  <c r="G198"/>
  <c r="D198"/>
  <c r="H197"/>
  <c r="G197"/>
  <c r="B197"/>
  <c r="H196"/>
  <c r="L196" s="1"/>
  <c r="G196"/>
  <c r="D196"/>
  <c r="H195"/>
  <c r="L195" s="1"/>
  <c r="G195"/>
  <c r="D195"/>
  <c r="H194"/>
  <c r="L194" s="1"/>
  <c r="G194"/>
  <c r="D194"/>
  <c r="H193"/>
  <c r="G193"/>
  <c r="D193"/>
  <c r="H192"/>
  <c r="G192"/>
  <c r="B192"/>
  <c r="F191"/>
  <c r="E191"/>
  <c r="C191"/>
  <c r="H190"/>
  <c r="L190" s="1"/>
  <c r="G190"/>
  <c r="D190"/>
  <c r="H189"/>
  <c r="L189" s="1"/>
  <c r="G189"/>
  <c r="D189"/>
  <c r="H188"/>
  <c r="L188" s="1"/>
  <c r="D188"/>
  <c r="H187"/>
  <c r="L187" s="1"/>
  <c r="G187"/>
  <c r="D187"/>
  <c r="H186"/>
  <c r="L186" s="1"/>
  <c r="G186"/>
  <c r="D186"/>
  <c r="H185"/>
  <c r="L185" s="1"/>
  <c r="D185"/>
  <c r="H184"/>
  <c r="L184" s="1"/>
  <c r="G184"/>
  <c r="D184"/>
  <c r="H183"/>
  <c r="L183" s="1"/>
  <c r="G183"/>
  <c r="D183"/>
  <c r="H182"/>
  <c r="D182"/>
  <c r="H181"/>
  <c r="L181" s="1"/>
  <c r="G181"/>
  <c r="D181"/>
  <c r="H180"/>
  <c r="L180" s="1"/>
  <c r="G180"/>
  <c r="D180"/>
  <c r="H179"/>
  <c r="D179"/>
  <c r="H178"/>
  <c r="L178" s="1"/>
  <c r="G178"/>
  <c r="D178"/>
  <c r="H177"/>
  <c r="L177" s="1"/>
  <c r="G177"/>
  <c r="D177"/>
  <c r="H176"/>
  <c r="G176"/>
  <c r="D176"/>
  <c r="F175"/>
  <c r="E175"/>
  <c r="C175"/>
  <c r="B175"/>
  <c r="H174"/>
  <c r="L174" s="1"/>
  <c r="G174"/>
  <c r="D174"/>
  <c r="H173"/>
  <c r="G173"/>
  <c r="B173"/>
  <c r="H172"/>
  <c r="L172" s="1"/>
  <c r="G172"/>
  <c r="D172"/>
  <c r="H169"/>
  <c r="L169" s="1"/>
  <c r="G169"/>
  <c r="D169"/>
  <c r="H168"/>
  <c r="L168" s="1"/>
  <c r="G168"/>
  <c r="D168"/>
  <c r="H167"/>
  <c r="L167" s="1"/>
  <c r="G167"/>
  <c r="D167"/>
  <c r="H166"/>
  <c r="L166" s="1"/>
  <c r="G166"/>
  <c r="D166"/>
  <c r="H165"/>
  <c r="L165" s="1"/>
  <c r="G165"/>
  <c r="D165"/>
  <c r="H164"/>
  <c r="L164" s="1"/>
  <c r="G164"/>
  <c r="D164"/>
  <c r="H163"/>
  <c r="L163" s="1"/>
  <c r="G163"/>
  <c r="D163"/>
  <c r="H162"/>
  <c r="G162"/>
  <c r="B162"/>
  <c r="D162" s="1"/>
  <c r="L162" s="1"/>
  <c r="H161"/>
  <c r="G161"/>
  <c r="J161" s="1"/>
  <c r="D161"/>
  <c r="L161" s="1"/>
  <c r="H160"/>
  <c r="G160"/>
  <c r="D160"/>
  <c r="L160" s="1"/>
  <c r="B160"/>
  <c r="H159"/>
  <c r="G159"/>
  <c r="D159"/>
  <c r="L159" s="1"/>
  <c r="B159"/>
  <c r="H158"/>
  <c r="G158"/>
  <c r="D158"/>
  <c r="L158" s="1"/>
  <c r="H157"/>
  <c r="G157"/>
  <c r="J157" s="1"/>
  <c r="D157"/>
  <c r="L157" s="1"/>
  <c r="H156"/>
  <c r="G156"/>
  <c r="D156"/>
  <c r="L156" s="1"/>
  <c r="H155"/>
  <c r="G155"/>
  <c r="J155" s="1"/>
  <c r="D155"/>
  <c r="L155" s="1"/>
  <c r="H154"/>
  <c r="G154"/>
  <c r="D154"/>
  <c r="L154" s="1"/>
  <c r="B154"/>
  <c r="H153"/>
  <c r="G153"/>
  <c r="G152" s="1"/>
  <c r="C153"/>
  <c r="C152" s="1"/>
  <c r="B153"/>
  <c r="B152" s="1"/>
  <c r="F152"/>
  <c r="E152"/>
  <c r="H151"/>
  <c r="G151"/>
  <c r="D151"/>
  <c r="L151" s="1"/>
  <c r="H150"/>
  <c r="G150"/>
  <c r="D150"/>
  <c r="L150" s="1"/>
  <c r="H149"/>
  <c r="G149"/>
  <c r="D149"/>
  <c r="F148"/>
  <c r="E148"/>
  <c r="C148"/>
  <c r="B148"/>
  <c r="H147"/>
  <c r="G147"/>
  <c r="B147"/>
  <c r="D147" s="1"/>
  <c r="L147" s="1"/>
  <c r="H146"/>
  <c r="G146"/>
  <c r="B146"/>
  <c r="D146" s="1"/>
  <c r="L146" s="1"/>
  <c r="H145"/>
  <c r="D145"/>
  <c r="H144"/>
  <c r="G144"/>
  <c r="D144"/>
  <c r="L144" s="1"/>
  <c r="H143"/>
  <c r="G143"/>
  <c r="B143"/>
  <c r="F142"/>
  <c r="E142"/>
  <c r="C142"/>
  <c r="H141"/>
  <c r="G141"/>
  <c r="B141"/>
  <c r="D141" s="1"/>
  <c r="L141" s="1"/>
  <c r="H140"/>
  <c r="G140"/>
  <c r="B140"/>
  <c r="D140" s="1"/>
  <c r="L140" s="1"/>
  <c r="H139"/>
  <c r="G139"/>
  <c r="D139"/>
  <c r="L139" s="1"/>
  <c r="H138"/>
  <c r="G138"/>
  <c r="J138" s="1"/>
  <c r="D138"/>
  <c r="L138" s="1"/>
  <c r="H137"/>
  <c r="G137"/>
  <c r="D137"/>
  <c r="L137" s="1"/>
  <c r="B137"/>
  <c r="H136"/>
  <c r="H134" s="1"/>
  <c r="G136"/>
  <c r="G134" s="1"/>
  <c r="D136"/>
  <c r="L136" s="1"/>
  <c r="B136"/>
  <c r="H135"/>
  <c r="G135"/>
  <c r="J135" s="1"/>
  <c r="B135"/>
  <c r="D135" s="1"/>
  <c r="L135" s="1"/>
  <c r="L134" s="1"/>
  <c r="F134"/>
  <c r="E134"/>
  <c r="C134"/>
  <c r="B134"/>
  <c r="H133"/>
  <c r="G133"/>
  <c r="J133" s="1"/>
  <c r="D133"/>
  <c r="L133" s="1"/>
  <c r="H132"/>
  <c r="G132"/>
  <c r="D132"/>
  <c r="L132" s="1"/>
  <c r="B132"/>
  <c r="H131"/>
  <c r="G131"/>
  <c r="D131"/>
  <c r="L131" s="1"/>
  <c r="B131"/>
  <c r="H130"/>
  <c r="L130" s="1"/>
  <c r="G130"/>
  <c r="D130"/>
  <c r="B130"/>
  <c r="L129"/>
  <c r="H129"/>
  <c r="G129"/>
  <c r="J129" s="1"/>
  <c r="D129"/>
  <c r="H128"/>
  <c r="L128" s="1"/>
  <c r="G128"/>
  <c r="D128"/>
  <c r="K126"/>
  <c r="H121"/>
  <c r="F121"/>
  <c r="E121"/>
  <c r="H120"/>
  <c r="F120"/>
  <c r="E120"/>
  <c r="H119"/>
  <c r="F119"/>
  <c r="E119"/>
  <c r="G119" s="1"/>
  <c r="H118"/>
  <c r="F118"/>
  <c r="E118"/>
  <c r="H117"/>
  <c r="H116" s="1"/>
  <c r="F117"/>
  <c r="E117"/>
  <c r="E116" s="1"/>
  <c r="H115"/>
  <c r="F115"/>
  <c r="E115"/>
  <c r="H114"/>
  <c r="F114"/>
  <c r="E114"/>
  <c r="H113"/>
  <c r="F113"/>
  <c r="E113"/>
  <c r="H112"/>
  <c r="F112"/>
  <c r="E112"/>
  <c r="H109"/>
  <c r="F109"/>
  <c r="E109"/>
  <c r="H108"/>
  <c r="F108"/>
  <c r="E108"/>
  <c r="H107"/>
  <c r="F107"/>
  <c r="E107"/>
  <c r="G107" s="1"/>
  <c r="H106"/>
  <c r="F106"/>
  <c r="E106"/>
  <c r="H104"/>
  <c r="F104"/>
  <c r="E104"/>
  <c r="G104" s="1"/>
  <c r="H103"/>
  <c r="F103"/>
  <c r="E103"/>
  <c r="H102"/>
  <c r="F102"/>
  <c r="E102"/>
  <c r="H101"/>
  <c r="F101"/>
  <c r="F99" s="1"/>
  <c r="E101"/>
  <c r="H100"/>
  <c r="F100"/>
  <c r="E100"/>
  <c r="E99" s="1"/>
  <c r="H98"/>
  <c r="F98"/>
  <c r="E98"/>
  <c r="E97" s="1"/>
  <c r="H95"/>
  <c r="F95"/>
  <c r="F93" s="1"/>
  <c r="E95"/>
  <c r="H94"/>
  <c r="H93" s="1"/>
  <c r="F94"/>
  <c r="E94"/>
  <c r="H92"/>
  <c r="F92"/>
  <c r="E92"/>
  <c r="G92" s="1"/>
  <c r="J92" s="1"/>
  <c r="H91"/>
  <c r="F91"/>
  <c r="E91"/>
  <c r="H90"/>
  <c r="F90"/>
  <c r="E90"/>
  <c r="G90" s="1"/>
  <c r="J90" s="1"/>
  <c r="H89"/>
  <c r="F89"/>
  <c r="E89"/>
  <c r="H88"/>
  <c r="F88"/>
  <c r="E88"/>
  <c r="G88" s="1"/>
  <c r="J88" s="1"/>
  <c r="H87"/>
  <c r="F87"/>
  <c r="E87"/>
  <c r="H86"/>
  <c r="F86"/>
  <c r="E86"/>
  <c r="G86" s="1"/>
  <c r="J86" s="1"/>
  <c r="H85"/>
  <c r="F85"/>
  <c r="E85"/>
  <c r="H84"/>
  <c r="F84"/>
  <c r="E84"/>
  <c r="G84" s="1"/>
  <c r="J84" s="1"/>
  <c r="H83"/>
  <c r="F83"/>
  <c r="E83"/>
  <c r="H82"/>
  <c r="F82"/>
  <c r="E82"/>
  <c r="H81"/>
  <c r="F81"/>
  <c r="E81"/>
  <c r="H80"/>
  <c r="F80"/>
  <c r="E80"/>
  <c r="H79"/>
  <c r="F79"/>
  <c r="E79"/>
  <c r="H78"/>
  <c r="F78"/>
  <c r="E78"/>
  <c r="H77"/>
  <c r="F77"/>
  <c r="E77"/>
  <c r="H76"/>
  <c r="F76"/>
  <c r="E76"/>
  <c r="H75"/>
  <c r="F75"/>
  <c r="E75"/>
  <c r="H74"/>
  <c r="F74"/>
  <c r="E74"/>
  <c r="H73"/>
  <c r="F73"/>
  <c r="E73"/>
  <c r="F72"/>
  <c r="H71"/>
  <c r="F71"/>
  <c r="E71"/>
  <c r="H70"/>
  <c r="F70"/>
  <c r="E70"/>
  <c r="G70" s="1"/>
  <c r="H69"/>
  <c r="F69"/>
  <c r="E69"/>
  <c r="H68"/>
  <c r="F68"/>
  <c r="E68"/>
  <c r="G68" s="1"/>
  <c r="H67"/>
  <c r="F67"/>
  <c r="E67"/>
  <c r="H66"/>
  <c r="F66"/>
  <c r="E66"/>
  <c r="G66" s="1"/>
  <c r="H65"/>
  <c r="F65"/>
  <c r="E65"/>
  <c r="H64"/>
  <c r="F64"/>
  <c r="E64"/>
  <c r="G64" s="1"/>
  <c r="H63"/>
  <c r="F63"/>
  <c r="E63"/>
  <c r="H62"/>
  <c r="F62"/>
  <c r="E62"/>
  <c r="G62" s="1"/>
  <c r="H61"/>
  <c r="F61"/>
  <c r="E61"/>
  <c r="H60"/>
  <c r="F60"/>
  <c r="E60"/>
  <c r="G60" s="1"/>
  <c r="H59"/>
  <c r="F59"/>
  <c r="E59"/>
  <c r="H58"/>
  <c r="F58"/>
  <c r="E58"/>
  <c r="G58" s="1"/>
  <c r="H57"/>
  <c r="F57"/>
  <c r="F56" s="1"/>
  <c r="E57"/>
  <c r="H56"/>
  <c r="H55"/>
  <c r="F55"/>
  <c r="E55"/>
  <c r="H54"/>
  <c r="F54"/>
  <c r="E54"/>
  <c r="H53"/>
  <c r="F53"/>
  <c r="E53"/>
  <c r="H50"/>
  <c r="F50"/>
  <c r="E50"/>
  <c r="H49"/>
  <c r="F49"/>
  <c r="E49"/>
  <c r="H48"/>
  <c r="F48"/>
  <c r="E48"/>
  <c r="G48" s="1"/>
  <c r="H47"/>
  <c r="F47"/>
  <c r="E47"/>
  <c r="H46"/>
  <c r="F46"/>
  <c r="E46"/>
  <c r="H45"/>
  <c r="F45"/>
  <c r="E45"/>
  <c r="H44"/>
  <c r="F44"/>
  <c r="E44"/>
  <c r="G44" s="1"/>
  <c r="H43"/>
  <c r="F43"/>
  <c r="E43"/>
  <c r="H42"/>
  <c r="F42"/>
  <c r="E42"/>
  <c r="H41"/>
  <c r="F41"/>
  <c r="E41"/>
  <c r="H40"/>
  <c r="F40"/>
  <c r="E40"/>
  <c r="G40" s="1"/>
  <c r="H39"/>
  <c r="F39"/>
  <c r="E39"/>
  <c r="H38"/>
  <c r="F38"/>
  <c r="E38"/>
  <c r="H37"/>
  <c r="F37"/>
  <c r="E37"/>
  <c r="H36"/>
  <c r="F36"/>
  <c r="E36"/>
  <c r="G36" s="1"/>
  <c r="H35"/>
  <c r="F35"/>
  <c r="E35"/>
  <c r="H34"/>
  <c r="H33" s="1"/>
  <c r="F34"/>
  <c r="E34"/>
  <c r="E33"/>
  <c r="H32"/>
  <c r="F32"/>
  <c r="E32"/>
  <c r="H31"/>
  <c r="F31"/>
  <c r="E31"/>
  <c r="H30"/>
  <c r="F30"/>
  <c r="F29" s="1"/>
  <c r="E30"/>
  <c r="H29"/>
  <c r="E29"/>
  <c r="H28"/>
  <c r="F28"/>
  <c r="E28"/>
  <c r="G28" s="1"/>
  <c r="H27"/>
  <c r="F27"/>
  <c r="E27"/>
  <c r="H26"/>
  <c r="F26"/>
  <c r="E26"/>
  <c r="G26" s="1"/>
  <c r="J26" s="1"/>
  <c r="H25"/>
  <c r="F25"/>
  <c r="E25"/>
  <c r="H24"/>
  <c r="F24"/>
  <c r="E24"/>
  <c r="G24" s="1"/>
  <c r="J24" s="1"/>
  <c r="E23"/>
  <c r="H22"/>
  <c r="F22"/>
  <c r="E22"/>
  <c r="G22" s="1"/>
  <c r="J22" s="1"/>
  <c r="H21"/>
  <c r="F21"/>
  <c r="E21"/>
  <c r="H20"/>
  <c r="F20"/>
  <c r="E20"/>
  <c r="H19"/>
  <c r="F19"/>
  <c r="E19"/>
  <c r="H18"/>
  <c r="F18"/>
  <c r="E18"/>
  <c r="G18" s="1"/>
  <c r="J18" s="1"/>
  <c r="H17"/>
  <c r="F17"/>
  <c r="E17"/>
  <c r="H16"/>
  <c r="F16"/>
  <c r="E16"/>
  <c r="E15"/>
  <c r="H14"/>
  <c r="F14"/>
  <c r="E14"/>
  <c r="H13"/>
  <c r="F13"/>
  <c r="E13"/>
  <c r="H12"/>
  <c r="F12"/>
  <c r="E12"/>
  <c r="G12" s="1"/>
  <c r="J12" s="1"/>
  <c r="H11"/>
  <c r="F11"/>
  <c r="E11"/>
  <c r="H10"/>
  <c r="F10"/>
  <c r="E10"/>
  <c r="H9"/>
  <c r="F9"/>
  <c r="E9"/>
  <c r="A2"/>
  <c r="A1"/>
  <c r="F97" l="1"/>
  <c r="F111"/>
  <c r="G11"/>
  <c r="F15"/>
  <c r="G17"/>
  <c r="G21"/>
  <c r="I21" s="1"/>
  <c r="G32"/>
  <c r="F33"/>
  <c r="G37"/>
  <c r="J37" s="1"/>
  <c r="G41"/>
  <c r="J41" s="1"/>
  <c r="G45"/>
  <c r="J45" s="1"/>
  <c r="G49"/>
  <c r="J49" s="1"/>
  <c r="E72"/>
  <c r="H72"/>
  <c r="G75"/>
  <c r="G77"/>
  <c r="J77" s="1"/>
  <c r="G79"/>
  <c r="G81"/>
  <c r="J81" s="1"/>
  <c r="G101"/>
  <c r="J101" s="1"/>
  <c r="G108"/>
  <c r="I108" s="1"/>
  <c r="F116"/>
  <c r="G120"/>
  <c r="J120" s="1"/>
  <c r="J141"/>
  <c r="J143"/>
  <c r="H142"/>
  <c r="D148"/>
  <c r="H148"/>
  <c r="L148" s="1"/>
  <c r="J150"/>
  <c r="J187"/>
  <c r="J189"/>
  <c r="G191"/>
  <c r="J197"/>
  <c r="J199"/>
  <c r="J202"/>
  <c r="J204"/>
  <c r="B212"/>
  <c r="J221"/>
  <c r="J225"/>
  <c r="H99"/>
  <c r="L173"/>
  <c r="D173"/>
  <c r="G10"/>
  <c r="J10" s="1"/>
  <c r="G13"/>
  <c r="G14"/>
  <c r="J14" s="1"/>
  <c r="G16"/>
  <c r="J16" s="1"/>
  <c r="G19"/>
  <c r="I19" s="1"/>
  <c r="G20"/>
  <c r="J20" s="1"/>
  <c r="F23"/>
  <c r="G25"/>
  <c r="J25" s="1"/>
  <c r="G27"/>
  <c r="J27" s="1"/>
  <c r="G30"/>
  <c r="J30" s="1"/>
  <c r="G31"/>
  <c r="J31" s="1"/>
  <c r="G34"/>
  <c r="G33" s="1"/>
  <c r="I33" s="1"/>
  <c r="G35"/>
  <c r="J35" s="1"/>
  <c r="G38"/>
  <c r="G39"/>
  <c r="J39" s="1"/>
  <c r="G42"/>
  <c r="G43"/>
  <c r="J43" s="1"/>
  <c r="G94"/>
  <c r="E93"/>
  <c r="C171"/>
  <c r="C127" s="1"/>
  <c r="C126" s="1"/>
  <c r="C243" s="1"/>
  <c r="F171"/>
  <c r="F127" s="1"/>
  <c r="F126" s="1"/>
  <c r="F125" s="1"/>
  <c r="G46"/>
  <c r="I46" s="1"/>
  <c r="G47"/>
  <c r="J47" s="1"/>
  <c r="G50"/>
  <c r="I50" s="1"/>
  <c r="F52"/>
  <c r="E56"/>
  <c r="G59"/>
  <c r="I59" s="1"/>
  <c r="G61"/>
  <c r="I61" s="1"/>
  <c r="G63"/>
  <c r="J63" s="1"/>
  <c r="G65"/>
  <c r="I65" s="1"/>
  <c r="G67"/>
  <c r="I67" s="1"/>
  <c r="G69"/>
  <c r="I69" s="1"/>
  <c r="G71"/>
  <c r="J71" s="1"/>
  <c r="G74"/>
  <c r="I74" s="1"/>
  <c r="G76"/>
  <c r="J76" s="1"/>
  <c r="G78"/>
  <c r="J78" s="1"/>
  <c r="G80"/>
  <c r="I80" s="1"/>
  <c r="G82"/>
  <c r="J82" s="1"/>
  <c r="G83"/>
  <c r="J83" s="1"/>
  <c r="G85"/>
  <c r="J85" s="1"/>
  <c r="G87"/>
  <c r="J87" s="1"/>
  <c r="G89"/>
  <c r="J89" s="1"/>
  <c r="G91"/>
  <c r="J91" s="1"/>
  <c r="G95"/>
  <c r="J95" s="1"/>
  <c r="G102"/>
  <c r="J102" s="1"/>
  <c r="G103"/>
  <c r="J103" s="1"/>
  <c r="G106"/>
  <c r="J106" s="1"/>
  <c r="G114"/>
  <c r="J114" s="1"/>
  <c r="G118"/>
  <c r="J118" s="1"/>
  <c r="G121"/>
  <c r="J121" s="1"/>
  <c r="J131"/>
  <c r="J137"/>
  <c r="J139"/>
  <c r="G142"/>
  <c r="J146"/>
  <c r="J153"/>
  <c r="J159"/>
  <c r="J162"/>
  <c r="J164"/>
  <c r="J166"/>
  <c r="J168"/>
  <c r="D175"/>
  <c r="J177"/>
  <c r="J180"/>
  <c r="J183"/>
  <c r="J190"/>
  <c r="J192"/>
  <c r="J194"/>
  <c r="J196"/>
  <c r="J208"/>
  <c r="J210"/>
  <c r="J219"/>
  <c r="J222"/>
  <c r="J227"/>
  <c r="G218"/>
  <c r="G216" s="1"/>
  <c r="D134"/>
  <c r="G148"/>
  <c r="E171"/>
  <c r="E127" s="1"/>
  <c r="E126" s="1"/>
  <c r="E125" s="1"/>
  <c r="G175"/>
  <c r="D212"/>
  <c r="J13"/>
  <c r="I13"/>
  <c r="J19"/>
  <c r="I30"/>
  <c r="J34"/>
  <c r="I34"/>
  <c r="J38"/>
  <c r="I38"/>
  <c r="J42"/>
  <c r="I42"/>
  <c r="J46"/>
  <c r="J50"/>
  <c r="J59"/>
  <c r="J61"/>
  <c r="I63"/>
  <c r="J65"/>
  <c r="J67"/>
  <c r="J69"/>
  <c r="I71"/>
  <c r="J74"/>
  <c r="J11"/>
  <c r="I11"/>
  <c r="J17"/>
  <c r="J15" s="1"/>
  <c r="I17"/>
  <c r="J21"/>
  <c r="J23"/>
  <c r="J28"/>
  <c r="I28"/>
  <c r="J32"/>
  <c r="I32"/>
  <c r="J36"/>
  <c r="I36"/>
  <c r="J40"/>
  <c r="I40"/>
  <c r="J44"/>
  <c r="I44"/>
  <c r="J48"/>
  <c r="I48"/>
  <c r="J58"/>
  <c r="I58"/>
  <c r="J60"/>
  <c r="I60"/>
  <c r="J62"/>
  <c r="I62"/>
  <c r="J64"/>
  <c r="I64"/>
  <c r="J66"/>
  <c r="I66"/>
  <c r="J68"/>
  <c r="I68"/>
  <c r="J70"/>
  <c r="I70"/>
  <c r="J75"/>
  <c r="I75"/>
  <c r="G9"/>
  <c r="I12"/>
  <c r="I16"/>
  <c r="H15"/>
  <c r="I18"/>
  <c r="I20"/>
  <c r="I22"/>
  <c r="I24"/>
  <c r="H23"/>
  <c r="I25"/>
  <c r="I26"/>
  <c r="I27"/>
  <c r="I37"/>
  <c r="I45"/>
  <c r="I49"/>
  <c r="G57"/>
  <c r="G73"/>
  <c r="I76"/>
  <c r="I78"/>
  <c r="J80"/>
  <c r="I82"/>
  <c r="I85"/>
  <c r="I89"/>
  <c r="I95"/>
  <c r="I102"/>
  <c r="I114"/>
  <c r="I121"/>
  <c r="G15"/>
  <c r="G23"/>
  <c r="G53"/>
  <c r="I53" s="1"/>
  <c r="H52"/>
  <c r="G54"/>
  <c r="J54" s="1"/>
  <c r="G55"/>
  <c r="J55" s="1"/>
  <c r="I77"/>
  <c r="J79"/>
  <c r="I79"/>
  <c r="I81"/>
  <c r="I84"/>
  <c r="I86"/>
  <c r="I88"/>
  <c r="I90"/>
  <c r="I92"/>
  <c r="J94"/>
  <c r="J93" s="1"/>
  <c r="I94"/>
  <c r="J104"/>
  <c r="I104"/>
  <c r="J107"/>
  <c r="I107"/>
  <c r="J108"/>
  <c r="J119"/>
  <c r="I119"/>
  <c r="G98"/>
  <c r="G100"/>
  <c r="G117"/>
  <c r="I120"/>
  <c r="J128"/>
  <c r="D143"/>
  <c r="B142"/>
  <c r="H191"/>
  <c r="L193"/>
  <c r="L197"/>
  <c r="D197"/>
  <c r="J233"/>
  <c r="I101"/>
  <c r="I106"/>
  <c r="G109"/>
  <c r="J109" s="1"/>
  <c r="I109"/>
  <c r="H111"/>
  <c r="E111"/>
  <c r="G112"/>
  <c r="G113"/>
  <c r="J113" s="1"/>
  <c r="G115"/>
  <c r="J115" s="1"/>
  <c r="J130"/>
  <c r="J132"/>
  <c r="J136"/>
  <c r="J134" s="1"/>
  <c r="J140"/>
  <c r="J144"/>
  <c r="J142" s="1"/>
  <c r="J147"/>
  <c r="J149"/>
  <c r="J148" s="1"/>
  <c r="L149"/>
  <c r="J151"/>
  <c r="D153"/>
  <c r="H152"/>
  <c r="J154"/>
  <c r="J156"/>
  <c r="J158"/>
  <c r="J160"/>
  <c r="J163"/>
  <c r="J165"/>
  <c r="J167"/>
  <c r="J169"/>
  <c r="H175"/>
  <c r="L175" s="1"/>
  <c r="L176"/>
  <c r="L192"/>
  <c r="L191" s="1"/>
  <c r="D192"/>
  <c r="D191" s="1"/>
  <c r="B191"/>
  <c r="J201"/>
  <c r="L201"/>
  <c r="J217"/>
  <c r="J220"/>
  <c r="L223"/>
  <c r="L218" s="1"/>
  <c r="L216" s="1"/>
  <c r="D218"/>
  <c r="D216" s="1"/>
  <c r="J172"/>
  <c r="J174"/>
  <c r="J176"/>
  <c r="J175" s="1"/>
  <c r="J178"/>
  <c r="J181"/>
  <c r="J184"/>
  <c r="J186"/>
  <c r="J193"/>
  <c r="J195"/>
  <c r="J198"/>
  <c r="J203"/>
  <c r="J205"/>
  <c r="J207"/>
  <c r="J209"/>
  <c r="J211"/>
  <c r="J214"/>
  <c r="J212" s="1"/>
  <c r="H212"/>
  <c r="J223"/>
  <c r="J226"/>
  <c r="J228"/>
  <c r="H232"/>
  <c r="J237"/>
  <c r="J240"/>
  <c r="L240" s="1"/>
  <c r="J242"/>
  <c r="L242" s="1"/>
  <c r="G171" l="1"/>
  <c r="G127" s="1"/>
  <c r="G126" s="1"/>
  <c r="G125" s="1"/>
  <c r="J152"/>
  <c r="F8"/>
  <c r="F7" s="1"/>
  <c r="F123" s="1"/>
  <c r="F243" s="1"/>
  <c r="J218"/>
  <c r="B171"/>
  <c r="B127" s="1"/>
  <c r="B126" s="1"/>
  <c r="B243" s="1"/>
  <c r="I113"/>
  <c r="I118"/>
  <c r="I91"/>
  <c r="I87"/>
  <c r="I83"/>
  <c r="I47"/>
  <c r="I41"/>
  <c r="I31"/>
  <c r="J29"/>
  <c r="E52"/>
  <c r="E8" s="1"/>
  <c r="E7" s="1"/>
  <c r="L171"/>
  <c r="E123"/>
  <c r="H8"/>
  <c r="H97"/>
  <c r="D171"/>
  <c r="I103"/>
  <c r="G93"/>
  <c r="I93" s="1"/>
  <c r="I43"/>
  <c r="I39"/>
  <c r="I35"/>
  <c r="I14"/>
  <c r="I10"/>
  <c r="J33"/>
  <c r="G29"/>
  <c r="I29" s="1"/>
  <c r="J191"/>
  <c r="E243"/>
  <c r="J171"/>
  <c r="J216"/>
  <c r="L233"/>
  <c r="L232" s="1"/>
  <c r="J232"/>
  <c r="J127"/>
  <c r="J117"/>
  <c r="J116" s="1"/>
  <c r="G116"/>
  <c r="I116" s="1"/>
  <c r="I117"/>
  <c r="J98"/>
  <c r="I98"/>
  <c r="J57"/>
  <c r="J56" s="1"/>
  <c r="G56"/>
  <c r="I56" s="1"/>
  <c r="I57"/>
  <c r="H7"/>
  <c r="H123" s="1"/>
  <c r="H171"/>
  <c r="H127" s="1"/>
  <c r="H126" s="1"/>
  <c r="H125" s="1"/>
  <c r="D152"/>
  <c r="L153"/>
  <c r="L152" s="1"/>
  <c r="J112"/>
  <c r="J111" s="1"/>
  <c r="G111"/>
  <c r="I111" s="1"/>
  <c r="I112"/>
  <c r="L143"/>
  <c r="L142" s="1"/>
  <c r="D142"/>
  <c r="J100"/>
  <c r="J99" s="1"/>
  <c r="G99"/>
  <c r="I99" s="1"/>
  <c r="I100"/>
  <c r="I55"/>
  <c r="I54"/>
  <c r="J53"/>
  <c r="J73"/>
  <c r="J72" s="1"/>
  <c r="G72"/>
  <c r="I72" s="1"/>
  <c r="I73"/>
  <c r="I23"/>
  <c r="I15"/>
  <c r="J9"/>
  <c r="I9"/>
  <c r="H243" l="1"/>
  <c r="L127"/>
  <c r="L126" s="1"/>
  <c r="L243" s="1"/>
  <c r="J52"/>
  <c r="J8" s="1"/>
  <c r="G97"/>
  <c r="I97" s="1"/>
  <c r="G52"/>
  <c r="D127"/>
  <c r="D126" s="1"/>
  <c r="D243" s="1"/>
  <c r="J97"/>
  <c r="J126"/>
  <c r="J125" s="1"/>
  <c r="J7" l="1"/>
  <c r="J123" s="1"/>
  <c r="J243" s="1"/>
  <c r="G8"/>
  <c r="I52"/>
  <c r="G7" l="1"/>
  <c r="I8"/>
  <c r="G123" l="1"/>
  <c r="I7"/>
  <c r="G243" l="1"/>
  <c r="I123"/>
  <c r="I243" l="1"/>
  <c r="K15" i="4" l="1"/>
  <c r="K13"/>
  <c r="E13"/>
  <c r="K12"/>
  <c r="D12"/>
  <c r="E12" s="1"/>
  <c r="E9" s="1"/>
  <c r="K10"/>
  <c r="E10"/>
  <c r="K9"/>
  <c r="J9"/>
  <c r="I9"/>
  <c r="D9"/>
  <c r="A3"/>
  <c r="H98" i="9" l="1"/>
  <c r="G98"/>
  <c r="E98"/>
  <c r="B98"/>
  <c r="H97"/>
  <c r="G97"/>
  <c r="E97"/>
  <c r="B97"/>
  <c r="H96"/>
  <c r="G96"/>
  <c r="G95" s="1"/>
  <c r="E96"/>
  <c r="E95" s="1"/>
  <c r="B96"/>
  <c r="B95" s="1"/>
  <c r="H95"/>
  <c r="I94"/>
  <c r="H94"/>
  <c r="G94"/>
  <c r="F94"/>
  <c r="E94"/>
  <c r="D94"/>
  <c r="B94"/>
  <c r="J94" s="1"/>
  <c r="H88"/>
  <c r="G88"/>
  <c r="E88"/>
  <c r="B88"/>
  <c r="J88" s="1"/>
  <c r="J141" s="1"/>
  <c r="J142" s="1"/>
  <c r="H87"/>
  <c r="G87"/>
  <c r="E87"/>
  <c r="B87"/>
  <c r="J87" s="1"/>
  <c r="H86"/>
  <c r="G86"/>
  <c r="E86"/>
  <c r="B86"/>
  <c r="J86" s="1"/>
  <c r="H85"/>
  <c r="G85"/>
  <c r="E85"/>
  <c r="B85"/>
  <c r="J85" s="1"/>
  <c r="H84"/>
  <c r="G84"/>
  <c r="E84"/>
  <c r="B84"/>
  <c r="J84" s="1"/>
  <c r="H82"/>
  <c r="G82"/>
  <c r="E82"/>
  <c r="B82"/>
  <c r="J82" s="1"/>
  <c r="H81"/>
  <c r="G81"/>
  <c r="E81"/>
  <c r="B81"/>
  <c r="J81" s="1"/>
  <c r="H80"/>
  <c r="G80"/>
  <c r="E80"/>
  <c r="B80"/>
  <c r="J80" s="1"/>
  <c r="H78"/>
  <c r="G78"/>
  <c r="E78"/>
  <c r="B78"/>
  <c r="J78" s="1"/>
  <c r="H76"/>
  <c r="G76"/>
  <c r="E76"/>
  <c r="B76"/>
  <c r="J76" s="1"/>
  <c r="H75"/>
  <c r="G75"/>
  <c r="E75"/>
  <c r="B75"/>
  <c r="J75" s="1"/>
  <c r="H74"/>
  <c r="G74"/>
  <c r="E74"/>
  <c r="B74"/>
  <c r="J74" s="1"/>
  <c r="H73"/>
  <c r="G73"/>
  <c r="E73"/>
  <c r="B73"/>
  <c r="J73" s="1"/>
  <c r="H72"/>
  <c r="G72"/>
  <c r="E72"/>
  <c r="B72"/>
  <c r="J72" s="1"/>
  <c r="H71"/>
  <c r="G71"/>
  <c r="E71"/>
  <c r="B71"/>
  <c r="J71" s="1"/>
  <c r="H70"/>
  <c r="G70"/>
  <c r="E70"/>
  <c r="B70"/>
  <c r="J70" s="1"/>
  <c r="H69"/>
  <c r="G69"/>
  <c r="E69"/>
  <c r="B69"/>
  <c r="J69" s="1"/>
  <c r="J68" s="1"/>
  <c r="H68"/>
  <c r="G68"/>
  <c r="E68"/>
  <c r="D68"/>
  <c r="D49" s="1"/>
  <c r="C68"/>
  <c r="B68"/>
  <c r="H67"/>
  <c r="G67"/>
  <c r="E67"/>
  <c r="B67"/>
  <c r="J67" s="1"/>
  <c r="H66"/>
  <c r="G66"/>
  <c r="E66"/>
  <c r="B66"/>
  <c r="J66" s="1"/>
  <c r="H65"/>
  <c r="G65"/>
  <c r="E65"/>
  <c r="B65"/>
  <c r="J65" s="1"/>
  <c r="H64"/>
  <c r="G64"/>
  <c r="E64"/>
  <c r="B64"/>
  <c r="J64" s="1"/>
  <c r="H63"/>
  <c r="G63"/>
  <c r="E63"/>
  <c r="B63"/>
  <c r="J63" s="1"/>
  <c r="H61"/>
  <c r="G61"/>
  <c r="E61"/>
  <c r="B61"/>
  <c r="J61" s="1"/>
  <c r="H60"/>
  <c r="G60"/>
  <c r="E60"/>
  <c r="B60"/>
  <c r="J60" s="1"/>
  <c r="H59"/>
  <c r="G59"/>
  <c r="E59"/>
  <c r="B59"/>
  <c r="J59" s="1"/>
  <c r="H58"/>
  <c r="G58"/>
  <c r="E58"/>
  <c r="B58"/>
  <c r="J58" s="1"/>
  <c r="H56"/>
  <c r="G56"/>
  <c r="E56"/>
  <c r="B56"/>
  <c r="J56" s="1"/>
  <c r="H55"/>
  <c r="G55"/>
  <c r="E55"/>
  <c r="B55"/>
  <c r="J55" s="1"/>
  <c r="H54"/>
  <c r="G54"/>
  <c r="E54"/>
  <c r="B54"/>
  <c r="J54" s="1"/>
  <c r="J53" s="1"/>
  <c r="H53"/>
  <c r="G53"/>
  <c r="E53"/>
  <c r="C53"/>
  <c r="H52"/>
  <c r="G52"/>
  <c r="E52"/>
  <c r="B52"/>
  <c r="H51"/>
  <c r="G51"/>
  <c r="E51"/>
  <c r="B51"/>
  <c r="H50"/>
  <c r="G50"/>
  <c r="E50"/>
  <c r="E49" s="1"/>
  <c r="B50"/>
  <c r="H49"/>
  <c r="C49"/>
  <c r="H47"/>
  <c r="G47"/>
  <c r="E47"/>
  <c r="B47"/>
  <c r="J47" s="1"/>
  <c r="H46"/>
  <c r="G46"/>
  <c r="E46"/>
  <c r="B46"/>
  <c r="J46" s="1"/>
  <c r="H45"/>
  <c r="G45"/>
  <c r="E45"/>
  <c r="B45"/>
  <c r="J45" s="1"/>
  <c r="H44"/>
  <c r="G44"/>
  <c r="E44"/>
  <c r="B44"/>
  <c r="J44" s="1"/>
  <c r="H43"/>
  <c r="G43"/>
  <c r="E43"/>
  <c r="B43"/>
  <c r="J43" s="1"/>
  <c r="H42"/>
  <c r="G42"/>
  <c r="E42"/>
  <c r="B42"/>
  <c r="J42" s="1"/>
  <c r="H41"/>
  <c r="G41"/>
  <c r="E41"/>
  <c r="B41"/>
  <c r="J41" s="1"/>
  <c r="H40"/>
  <c r="G40"/>
  <c r="E40"/>
  <c r="B40"/>
  <c r="J40" s="1"/>
  <c r="H39"/>
  <c r="G39"/>
  <c r="E39"/>
  <c r="B39"/>
  <c r="J39" s="1"/>
  <c r="H38"/>
  <c r="G38"/>
  <c r="E38"/>
  <c r="B38"/>
  <c r="J38" s="1"/>
  <c r="H37"/>
  <c r="G37"/>
  <c r="E37"/>
  <c r="B37"/>
  <c r="J37" s="1"/>
  <c r="H36"/>
  <c r="G36"/>
  <c r="E36"/>
  <c r="B36"/>
  <c r="J36" s="1"/>
  <c r="H35"/>
  <c r="G35"/>
  <c r="E35"/>
  <c r="B35"/>
  <c r="J35" s="1"/>
  <c r="I34"/>
  <c r="H34"/>
  <c r="G34"/>
  <c r="F34"/>
  <c r="E34"/>
  <c r="B34"/>
  <c r="J34" s="1"/>
  <c r="H33"/>
  <c r="G33"/>
  <c r="E33"/>
  <c r="B33"/>
  <c r="J33" s="1"/>
  <c r="H32"/>
  <c r="G32"/>
  <c r="E32"/>
  <c r="B32"/>
  <c r="J32" s="1"/>
  <c r="H31"/>
  <c r="G31"/>
  <c r="E31"/>
  <c r="B31"/>
  <c r="J31" s="1"/>
  <c r="J30" s="1"/>
  <c r="H30"/>
  <c r="G30"/>
  <c r="E30"/>
  <c r="C30"/>
  <c r="H29"/>
  <c r="G29"/>
  <c r="E29"/>
  <c r="C29"/>
  <c r="B29"/>
  <c r="J29" s="1"/>
  <c r="H28"/>
  <c r="G28"/>
  <c r="E28"/>
  <c r="B28"/>
  <c r="J28" s="1"/>
  <c r="H27"/>
  <c r="G27"/>
  <c r="E27"/>
  <c r="B27"/>
  <c r="J27" s="1"/>
  <c r="J26" s="1"/>
  <c r="H26"/>
  <c r="G26"/>
  <c r="E26"/>
  <c r="C26"/>
  <c r="H25"/>
  <c r="G25"/>
  <c r="E25"/>
  <c r="B25"/>
  <c r="H24"/>
  <c r="G24"/>
  <c r="E24"/>
  <c r="C24"/>
  <c r="B24"/>
  <c r="J24" s="1"/>
  <c r="H22"/>
  <c r="G22"/>
  <c r="E22"/>
  <c r="B22"/>
  <c r="J22" s="1"/>
  <c r="H21"/>
  <c r="G21"/>
  <c r="E21"/>
  <c r="B21"/>
  <c r="J21" s="1"/>
  <c r="J20" s="1"/>
  <c r="H20"/>
  <c r="G20"/>
  <c r="E20"/>
  <c r="C20"/>
  <c r="H19"/>
  <c r="G19"/>
  <c r="E19"/>
  <c r="B19"/>
  <c r="H18"/>
  <c r="G18"/>
  <c r="E18"/>
  <c r="B18"/>
  <c r="H17"/>
  <c r="G17"/>
  <c r="E17"/>
  <c r="B17"/>
  <c r="H16"/>
  <c r="G16"/>
  <c r="E16"/>
  <c r="B16"/>
  <c r="H15"/>
  <c r="G15"/>
  <c r="E15"/>
  <c r="B15"/>
  <c r="H14"/>
  <c r="G14"/>
  <c r="E14"/>
  <c r="B14"/>
  <c r="H13"/>
  <c r="H12" s="1"/>
  <c r="G13"/>
  <c r="E13"/>
  <c r="E12" s="1"/>
  <c r="B13"/>
  <c r="G12"/>
  <c r="C12"/>
  <c r="B12"/>
  <c r="H11"/>
  <c r="G11"/>
  <c r="E11"/>
  <c r="B11"/>
  <c r="J11" s="1"/>
  <c r="H10"/>
  <c r="G10"/>
  <c r="E10"/>
  <c r="B10"/>
  <c r="J10" s="1"/>
  <c r="H9"/>
  <c r="G9"/>
  <c r="E9"/>
  <c r="B9"/>
  <c r="J9" s="1"/>
  <c r="H8"/>
  <c r="G8"/>
  <c r="E8"/>
  <c r="B8"/>
  <c r="J8" s="1"/>
  <c r="H7"/>
  <c r="G7"/>
  <c r="E7"/>
  <c r="B7"/>
  <c r="J7" s="1"/>
  <c r="H6"/>
  <c r="G6"/>
  <c r="E6"/>
  <c r="B6"/>
  <c r="J6" s="1"/>
  <c r="A3"/>
  <c r="A1"/>
  <c r="N99" i="8"/>
  <c r="M99"/>
  <c r="L99"/>
  <c r="K99"/>
  <c r="J99"/>
  <c r="I99"/>
  <c r="H99"/>
  <c r="G99"/>
  <c r="E99"/>
  <c r="D99"/>
  <c r="C99"/>
  <c r="B99"/>
  <c r="O99" s="1"/>
  <c r="N98"/>
  <c r="M98"/>
  <c r="L98"/>
  <c r="K98"/>
  <c r="J98"/>
  <c r="I98"/>
  <c r="H98"/>
  <c r="G98"/>
  <c r="E98"/>
  <c r="D98"/>
  <c r="C98"/>
  <c r="B98"/>
  <c r="O98" s="1"/>
  <c r="N97"/>
  <c r="M97"/>
  <c r="L97"/>
  <c r="K97"/>
  <c r="J97"/>
  <c r="I97"/>
  <c r="H97"/>
  <c r="G97"/>
  <c r="E97"/>
  <c r="D97"/>
  <c r="C97"/>
  <c r="B97"/>
  <c r="N96"/>
  <c r="M96"/>
  <c r="M95" s="1"/>
  <c r="L96"/>
  <c r="K96"/>
  <c r="K95" s="1"/>
  <c r="J96"/>
  <c r="I96"/>
  <c r="I95" s="1"/>
  <c r="H96"/>
  <c r="G96"/>
  <c r="G95" s="1"/>
  <c r="E96"/>
  <c r="D96"/>
  <c r="D95" s="1"/>
  <c r="C96"/>
  <c r="B96"/>
  <c r="B95" s="1"/>
  <c r="L95"/>
  <c r="H95"/>
  <c r="C95"/>
  <c r="N94"/>
  <c r="M94"/>
  <c r="L94"/>
  <c r="K94"/>
  <c r="J94"/>
  <c r="I94"/>
  <c r="H94"/>
  <c r="G94"/>
  <c r="E94"/>
  <c r="D94"/>
  <c r="C94"/>
  <c r="B94"/>
  <c r="B92"/>
  <c r="O92" s="1"/>
  <c r="B91"/>
  <c r="O91" s="1"/>
  <c r="B90"/>
  <c r="O90" s="1"/>
  <c r="N89"/>
  <c r="M89"/>
  <c r="L89"/>
  <c r="K89"/>
  <c r="J89"/>
  <c r="I89"/>
  <c r="H89"/>
  <c r="G89"/>
  <c r="E89"/>
  <c r="D89"/>
  <c r="C89"/>
  <c r="B89"/>
  <c r="N88"/>
  <c r="M88"/>
  <c r="L88"/>
  <c r="K88"/>
  <c r="J88"/>
  <c r="I88"/>
  <c r="H88"/>
  <c r="G88"/>
  <c r="E88"/>
  <c r="D88"/>
  <c r="C88"/>
  <c r="B88"/>
  <c r="N87"/>
  <c r="M87"/>
  <c r="L87"/>
  <c r="K87"/>
  <c r="J87"/>
  <c r="I87"/>
  <c r="H87"/>
  <c r="G87"/>
  <c r="E87"/>
  <c r="D87"/>
  <c r="C87"/>
  <c r="B87"/>
  <c r="N86"/>
  <c r="M86"/>
  <c r="L86"/>
  <c r="K86"/>
  <c r="J86"/>
  <c r="I86"/>
  <c r="H86"/>
  <c r="G86"/>
  <c r="E86"/>
  <c r="D86"/>
  <c r="C86"/>
  <c r="B86"/>
  <c r="N85"/>
  <c r="M85"/>
  <c r="L85"/>
  <c r="K85"/>
  <c r="J85"/>
  <c r="I85"/>
  <c r="H85"/>
  <c r="G85"/>
  <c r="E85"/>
  <c r="D85"/>
  <c r="C85"/>
  <c r="B85"/>
  <c r="N84"/>
  <c r="M84"/>
  <c r="L84"/>
  <c r="K84"/>
  <c r="J84"/>
  <c r="I84"/>
  <c r="H84"/>
  <c r="G84"/>
  <c r="E84"/>
  <c r="D84"/>
  <c r="C84"/>
  <c r="B84"/>
  <c r="N83"/>
  <c r="M83"/>
  <c r="L83"/>
  <c r="K83"/>
  <c r="J83"/>
  <c r="I83"/>
  <c r="H83"/>
  <c r="G83"/>
  <c r="E83"/>
  <c r="D83"/>
  <c r="C83"/>
  <c r="B83"/>
  <c r="N82"/>
  <c r="M82"/>
  <c r="L82"/>
  <c r="K82"/>
  <c r="J82"/>
  <c r="I82"/>
  <c r="H82"/>
  <c r="G82"/>
  <c r="E82"/>
  <c r="D82"/>
  <c r="C82"/>
  <c r="B82"/>
  <c r="N81"/>
  <c r="M81"/>
  <c r="L81"/>
  <c r="K81"/>
  <c r="J81"/>
  <c r="I81"/>
  <c r="H81"/>
  <c r="G81"/>
  <c r="E81"/>
  <c r="D81"/>
  <c r="C81"/>
  <c r="B81"/>
  <c r="N80"/>
  <c r="M80"/>
  <c r="L80"/>
  <c r="K80"/>
  <c r="J80"/>
  <c r="I80"/>
  <c r="H80"/>
  <c r="G80"/>
  <c r="E80"/>
  <c r="D80"/>
  <c r="C80"/>
  <c r="B80"/>
  <c r="N79"/>
  <c r="M79"/>
  <c r="L79"/>
  <c r="K79"/>
  <c r="J79"/>
  <c r="I79"/>
  <c r="H79"/>
  <c r="G79"/>
  <c r="E79"/>
  <c r="D79"/>
  <c r="C79"/>
  <c r="B79"/>
  <c r="N78"/>
  <c r="M78"/>
  <c r="L78"/>
  <c r="K78"/>
  <c r="J78"/>
  <c r="I78"/>
  <c r="H78"/>
  <c r="G78"/>
  <c r="E78"/>
  <c r="D78"/>
  <c r="C78"/>
  <c r="B78"/>
  <c r="N77"/>
  <c r="M77"/>
  <c r="L77"/>
  <c r="K77"/>
  <c r="J77"/>
  <c r="I77"/>
  <c r="H77"/>
  <c r="G77"/>
  <c r="E77"/>
  <c r="D77"/>
  <c r="C77"/>
  <c r="B77"/>
  <c r="N76"/>
  <c r="M76"/>
  <c r="L76"/>
  <c r="K76"/>
  <c r="J76"/>
  <c r="I76"/>
  <c r="H76"/>
  <c r="G76"/>
  <c r="E76"/>
  <c r="D76"/>
  <c r="C76"/>
  <c r="B76"/>
  <c r="N75"/>
  <c r="M75"/>
  <c r="L75"/>
  <c r="K75"/>
  <c r="J75"/>
  <c r="I75"/>
  <c r="H75"/>
  <c r="G75"/>
  <c r="E75"/>
  <c r="D75"/>
  <c r="C75"/>
  <c r="B75"/>
  <c r="N74"/>
  <c r="M74"/>
  <c r="L74"/>
  <c r="K74"/>
  <c r="J74"/>
  <c r="I74"/>
  <c r="H74"/>
  <c r="G74"/>
  <c r="E74"/>
  <c r="D74"/>
  <c r="C74"/>
  <c r="B74"/>
  <c r="N73"/>
  <c r="M73"/>
  <c r="L73"/>
  <c r="K73"/>
  <c r="J73"/>
  <c r="I73"/>
  <c r="H73"/>
  <c r="G73"/>
  <c r="E73"/>
  <c r="D73"/>
  <c r="C73"/>
  <c r="B73"/>
  <c r="N72"/>
  <c r="M72"/>
  <c r="L72"/>
  <c r="K72"/>
  <c r="J72"/>
  <c r="I72"/>
  <c r="H72"/>
  <c r="G72"/>
  <c r="E72"/>
  <c r="D72"/>
  <c r="C72"/>
  <c r="B72"/>
  <c r="N71"/>
  <c r="M71"/>
  <c r="L71"/>
  <c r="K71"/>
  <c r="J71"/>
  <c r="I71"/>
  <c r="H71"/>
  <c r="G71"/>
  <c r="E71"/>
  <c r="D71"/>
  <c r="C71"/>
  <c r="B71"/>
  <c r="N70"/>
  <c r="M70"/>
  <c r="M69" s="1"/>
  <c r="L70"/>
  <c r="K70"/>
  <c r="K69" s="1"/>
  <c r="J70"/>
  <c r="I70"/>
  <c r="I69" s="1"/>
  <c r="H70"/>
  <c r="G70"/>
  <c r="G69" s="1"/>
  <c r="E70"/>
  <c r="D70"/>
  <c r="D69" s="1"/>
  <c r="C70"/>
  <c r="B70"/>
  <c r="B69" s="1"/>
  <c r="L69"/>
  <c r="H69"/>
  <c r="C69"/>
  <c r="N68"/>
  <c r="M68"/>
  <c r="L68"/>
  <c r="K68"/>
  <c r="J68"/>
  <c r="I68"/>
  <c r="H68"/>
  <c r="G68"/>
  <c r="E68"/>
  <c r="D68"/>
  <c r="C68"/>
  <c r="B68"/>
  <c r="N67"/>
  <c r="M67"/>
  <c r="L67"/>
  <c r="K67"/>
  <c r="J67"/>
  <c r="I67"/>
  <c r="H67"/>
  <c r="G67"/>
  <c r="E67"/>
  <c r="D67"/>
  <c r="C67"/>
  <c r="B67"/>
  <c r="N66"/>
  <c r="M66"/>
  <c r="L66"/>
  <c r="K66"/>
  <c r="J66"/>
  <c r="I66"/>
  <c r="H66"/>
  <c r="G66"/>
  <c r="E66"/>
  <c r="D66"/>
  <c r="C66"/>
  <c r="B66"/>
  <c r="N65"/>
  <c r="M65"/>
  <c r="L65"/>
  <c r="K65"/>
  <c r="J65"/>
  <c r="I65"/>
  <c r="H65"/>
  <c r="G65"/>
  <c r="E65"/>
  <c r="D65"/>
  <c r="C65"/>
  <c r="B65"/>
  <c r="N64"/>
  <c r="M64"/>
  <c r="L64"/>
  <c r="K64"/>
  <c r="J64"/>
  <c r="I64"/>
  <c r="H64"/>
  <c r="G64"/>
  <c r="E64"/>
  <c r="D64"/>
  <c r="C64"/>
  <c r="B64"/>
  <c r="N63"/>
  <c r="M63"/>
  <c r="L63"/>
  <c r="K63"/>
  <c r="J63"/>
  <c r="I63"/>
  <c r="H63"/>
  <c r="G63"/>
  <c r="E63"/>
  <c r="D63"/>
  <c r="C63"/>
  <c r="B63"/>
  <c r="N62"/>
  <c r="M62"/>
  <c r="L62"/>
  <c r="K62"/>
  <c r="J62"/>
  <c r="I62"/>
  <c r="H62"/>
  <c r="G62"/>
  <c r="E62"/>
  <c r="D62"/>
  <c r="C62"/>
  <c r="B62"/>
  <c r="N61"/>
  <c r="M61"/>
  <c r="L61"/>
  <c r="K61"/>
  <c r="J61"/>
  <c r="I61"/>
  <c r="H61"/>
  <c r="G61"/>
  <c r="E61"/>
  <c r="D61"/>
  <c r="C61"/>
  <c r="B61"/>
  <c r="N60"/>
  <c r="M60"/>
  <c r="L60"/>
  <c r="K60"/>
  <c r="J60"/>
  <c r="I60"/>
  <c r="H60"/>
  <c r="G60"/>
  <c r="E60"/>
  <c r="D60"/>
  <c r="C60"/>
  <c r="B60"/>
  <c r="N59"/>
  <c r="M59"/>
  <c r="L59"/>
  <c r="K59"/>
  <c r="J59"/>
  <c r="I59"/>
  <c r="H59"/>
  <c r="G59"/>
  <c r="E59"/>
  <c r="D59"/>
  <c r="C59"/>
  <c r="B59"/>
  <c r="N58"/>
  <c r="M58"/>
  <c r="L58"/>
  <c r="K58"/>
  <c r="J58"/>
  <c r="I58"/>
  <c r="H58"/>
  <c r="G58"/>
  <c r="E58"/>
  <c r="D58"/>
  <c r="C58"/>
  <c r="B58"/>
  <c r="N57"/>
  <c r="M57"/>
  <c r="L57"/>
  <c r="K57"/>
  <c r="J57"/>
  <c r="I57"/>
  <c r="H57"/>
  <c r="G57"/>
  <c r="E57"/>
  <c r="D57"/>
  <c r="C57"/>
  <c r="B57"/>
  <c r="N56"/>
  <c r="M56"/>
  <c r="L56"/>
  <c r="K56"/>
  <c r="J56"/>
  <c r="I56"/>
  <c r="H56"/>
  <c r="G56"/>
  <c r="E56"/>
  <c r="D56"/>
  <c r="C56"/>
  <c r="B56"/>
  <c r="N55"/>
  <c r="M55"/>
  <c r="L55"/>
  <c r="K55"/>
  <c r="J55"/>
  <c r="I55"/>
  <c r="H55"/>
  <c r="G55"/>
  <c r="E55"/>
  <c r="D55"/>
  <c r="C55"/>
  <c r="B55"/>
  <c r="N54"/>
  <c r="M54"/>
  <c r="M53" s="1"/>
  <c r="L54"/>
  <c r="K54"/>
  <c r="K53" s="1"/>
  <c r="J54"/>
  <c r="I54"/>
  <c r="I53" s="1"/>
  <c r="H54"/>
  <c r="H53" s="1"/>
  <c r="G54"/>
  <c r="G53" s="1"/>
  <c r="E54"/>
  <c r="D54"/>
  <c r="D53" s="1"/>
  <c r="C54"/>
  <c r="C53" s="1"/>
  <c r="B54"/>
  <c r="B53" s="1"/>
  <c r="L53"/>
  <c r="N52"/>
  <c r="M52"/>
  <c r="L52"/>
  <c r="K52"/>
  <c r="J52"/>
  <c r="I52"/>
  <c r="H52"/>
  <c r="G52"/>
  <c r="E52"/>
  <c r="D52"/>
  <c r="C52"/>
  <c r="B52"/>
  <c r="N51"/>
  <c r="M51"/>
  <c r="L51"/>
  <c r="K51"/>
  <c r="J51"/>
  <c r="I51"/>
  <c r="H51"/>
  <c r="G51"/>
  <c r="E51"/>
  <c r="D51"/>
  <c r="C51"/>
  <c r="B51"/>
  <c r="N50"/>
  <c r="M50"/>
  <c r="L50"/>
  <c r="K50"/>
  <c r="J50"/>
  <c r="I50"/>
  <c r="H50"/>
  <c r="G50"/>
  <c r="E50"/>
  <c r="D50"/>
  <c r="C50"/>
  <c r="B50"/>
  <c r="F49"/>
  <c r="N47"/>
  <c r="M47"/>
  <c r="L47"/>
  <c r="K47"/>
  <c r="J47"/>
  <c r="I47"/>
  <c r="H47"/>
  <c r="G47"/>
  <c r="E47"/>
  <c r="D47"/>
  <c r="C47"/>
  <c r="B47"/>
  <c r="N46"/>
  <c r="M46"/>
  <c r="L46"/>
  <c r="K46"/>
  <c r="J46"/>
  <c r="I46"/>
  <c r="H46"/>
  <c r="G46"/>
  <c r="E46"/>
  <c r="D46"/>
  <c r="C46"/>
  <c r="B46"/>
  <c r="O46" s="1"/>
  <c r="N45"/>
  <c r="M45"/>
  <c r="L45"/>
  <c r="K45"/>
  <c r="J45"/>
  <c r="I45"/>
  <c r="H45"/>
  <c r="G45"/>
  <c r="E45"/>
  <c r="D45"/>
  <c r="C45"/>
  <c r="B45"/>
  <c r="O45" s="1"/>
  <c r="N44"/>
  <c r="M44"/>
  <c r="L44"/>
  <c r="K44"/>
  <c r="J44"/>
  <c r="I44"/>
  <c r="H44"/>
  <c r="G44"/>
  <c r="E44"/>
  <c r="D44"/>
  <c r="C44"/>
  <c r="B44"/>
  <c r="O44" s="1"/>
  <c r="N43"/>
  <c r="M43"/>
  <c r="L43"/>
  <c r="K43"/>
  <c r="J43"/>
  <c r="I43"/>
  <c r="H43"/>
  <c r="G43"/>
  <c r="E43"/>
  <c r="D43"/>
  <c r="C43"/>
  <c r="B43"/>
  <c r="N42"/>
  <c r="M42"/>
  <c r="L42"/>
  <c r="K42"/>
  <c r="J42"/>
  <c r="I42"/>
  <c r="H42"/>
  <c r="G42"/>
  <c r="E42"/>
  <c r="D42"/>
  <c r="C42"/>
  <c r="B42"/>
  <c r="O42" s="1"/>
  <c r="N41"/>
  <c r="M41"/>
  <c r="L41"/>
  <c r="K41"/>
  <c r="J41"/>
  <c r="I41"/>
  <c r="H41"/>
  <c r="G41"/>
  <c r="E41"/>
  <c r="D41"/>
  <c r="C41"/>
  <c r="B41"/>
  <c r="O41" s="1"/>
  <c r="N40"/>
  <c r="M40"/>
  <c r="L40"/>
  <c r="K40"/>
  <c r="J40"/>
  <c r="I40"/>
  <c r="H40"/>
  <c r="G40"/>
  <c r="E40"/>
  <c r="D40"/>
  <c r="C40"/>
  <c r="B40"/>
  <c r="O40" s="1"/>
  <c r="N39"/>
  <c r="M39"/>
  <c r="L39"/>
  <c r="K39"/>
  <c r="J39"/>
  <c r="I39"/>
  <c r="H39"/>
  <c r="G39"/>
  <c r="E39"/>
  <c r="D39"/>
  <c r="C39"/>
  <c r="B39"/>
  <c r="N38"/>
  <c r="M38"/>
  <c r="L38"/>
  <c r="K38"/>
  <c r="J38"/>
  <c r="I38"/>
  <c r="H38"/>
  <c r="G38"/>
  <c r="E38"/>
  <c r="D38"/>
  <c r="C38"/>
  <c r="B38"/>
  <c r="O38" s="1"/>
  <c r="N37"/>
  <c r="M37"/>
  <c r="L37"/>
  <c r="K37"/>
  <c r="J37"/>
  <c r="I37"/>
  <c r="H37"/>
  <c r="G37"/>
  <c r="F37"/>
  <c r="E37"/>
  <c r="D37"/>
  <c r="C37"/>
  <c r="B37"/>
  <c r="N36"/>
  <c r="M36"/>
  <c r="L36"/>
  <c r="K36"/>
  <c r="J36"/>
  <c r="I36"/>
  <c r="H36"/>
  <c r="G36"/>
  <c r="E36"/>
  <c r="D36"/>
  <c r="C36"/>
  <c r="B36"/>
  <c r="N35"/>
  <c r="M35"/>
  <c r="L35"/>
  <c r="K35"/>
  <c r="J35"/>
  <c r="I35"/>
  <c r="H35"/>
  <c r="G35"/>
  <c r="E35"/>
  <c r="D35"/>
  <c r="C35"/>
  <c r="B35"/>
  <c r="N34"/>
  <c r="M34"/>
  <c r="L34"/>
  <c r="K34"/>
  <c r="J34"/>
  <c r="I34"/>
  <c r="H34"/>
  <c r="G34"/>
  <c r="E34"/>
  <c r="D34"/>
  <c r="C34"/>
  <c r="B34"/>
  <c r="N33"/>
  <c r="M33"/>
  <c r="L33"/>
  <c r="K33"/>
  <c r="J33"/>
  <c r="I33"/>
  <c r="H33"/>
  <c r="G33"/>
  <c r="E33"/>
  <c r="D33"/>
  <c r="C33"/>
  <c r="B33"/>
  <c r="N32"/>
  <c r="M32"/>
  <c r="L32"/>
  <c r="K32"/>
  <c r="J32"/>
  <c r="I32"/>
  <c r="H32"/>
  <c r="G32"/>
  <c r="F32"/>
  <c r="E32"/>
  <c r="D32"/>
  <c r="C32"/>
  <c r="B32"/>
  <c r="O32" s="1"/>
  <c r="N31"/>
  <c r="M31"/>
  <c r="M30" s="1"/>
  <c r="L31"/>
  <c r="K31"/>
  <c r="K30" s="1"/>
  <c r="J31"/>
  <c r="I31"/>
  <c r="I30" s="1"/>
  <c r="H31"/>
  <c r="G31"/>
  <c r="G30" s="1"/>
  <c r="F31"/>
  <c r="E31"/>
  <c r="E30" s="1"/>
  <c r="D31"/>
  <c r="C31"/>
  <c r="C30" s="1"/>
  <c r="B31"/>
  <c r="N30"/>
  <c r="L30"/>
  <c r="J30"/>
  <c r="H30"/>
  <c r="F30"/>
  <c r="D30"/>
  <c r="B30"/>
  <c r="N29"/>
  <c r="M29"/>
  <c r="L29"/>
  <c r="K29"/>
  <c r="J29"/>
  <c r="I29"/>
  <c r="H29"/>
  <c r="G29"/>
  <c r="E29"/>
  <c r="D29"/>
  <c r="C29"/>
  <c r="B29"/>
  <c r="O29" s="1"/>
  <c r="N28"/>
  <c r="M28"/>
  <c r="L28"/>
  <c r="K28"/>
  <c r="J28"/>
  <c r="I28"/>
  <c r="H28"/>
  <c r="G28"/>
  <c r="E28"/>
  <c r="D28"/>
  <c r="C28"/>
  <c r="B28"/>
  <c r="O28" s="1"/>
  <c r="N27"/>
  <c r="N26" s="1"/>
  <c r="M27"/>
  <c r="M26" s="1"/>
  <c r="L27"/>
  <c r="L26" s="1"/>
  <c r="K27"/>
  <c r="K26" s="1"/>
  <c r="J27"/>
  <c r="J26" s="1"/>
  <c r="I27"/>
  <c r="I26" s="1"/>
  <c r="H27"/>
  <c r="H26" s="1"/>
  <c r="G27"/>
  <c r="E27"/>
  <c r="E26" s="1"/>
  <c r="D27"/>
  <c r="D26" s="1"/>
  <c r="C27"/>
  <c r="C26" s="1"/>
  <c r="B27"/>
  <c r="B26" s="1"/>
  <c r="G26"/>
  <c r="N25"/>
  <c r="M25"/>
  <c r="L25"/>
  <c r="K25"/>
  <c r="J25"/>
  <c r="I25"/>
  <c r="H25"/>
  <c r="G25"/>
  <c r="E25"/>
  <c r="D25"/>
  <c r="C25"/>
  <c r="B25"/>
  <c r="N24"/>
  <c r="M24"/>
  <c r="L24"/>
  <c r="K24"/>
  <c r="J24"/>
  <c r="I24"/>
  <c r="H24"/>
  <c r="G24"/>
  <c r="E24"/>
  <c r="D24"/>
  <c r="C24"/>
  <c r="B24"/>
  <c r="N23"/>
  <c r="M23"/>
  <c r="L23"/>
  <c r="K23"/>
  <c r="J23"/>
  <c r="I23"/>
  <c r="H23"/>
  <c r="G23"/>
  <c r="E23"/>
  <c r="D23"/>
  <c r="C23"/>
  <c r="B23"/>
  <c r="O23" s="1"/>
  <c r="N22"/>
  <c r="M22"/>
  <c r="L22"/>
  <c r="K22"/>
  <c r="J22"/>
  <c r="I22"/>
  <c r="H22"/>
  <c r="G22"/>
  <c r="E22"/>
  <c r="D22"/>
  <c r="C22"/>
  <c r="B22"/>
  <c r="O22" s="1"/>
  <c r="N21"/>
  <c r="M21"/>
  <c r="M20" s="1"/>
  <c r="L21"/>
  <c r="K21"/>
  <c r="K20" s="1"/>
  <c r="J21"/>
  <c r="I21"/>
  <c r="I20" s="1"/>
  <c r="H21"/>
  <c r="G21"/>
  <c r="G20" s="1"/>
  <c r="E21"/>
  <c r="D21"/>
  <c r="D20" s="1"/>
  <c r="C21"/>
  <c r="B21"/>
  <c r="B20" s="1"/>
  <c r="N20"/>
  <c r="L20"/>
  <c r="J20"/>
  <c r="H20"/>
  <c r="E20"/>
  <c r="C20"/>
  <c r="N19"/>
  <c r="M19"/>
  <c r="L19"/>
  <c r="K19"/>
  <c r="J19"/>
  <c r="I19"/>
  <c r="H19"/>
  <c r="G19"/>
  <c r="E19"/>
  <c r="D19"/>
  <c r="C19"/>
  <c r="B19"/>
  <c r="O19" s="1"/>
  <c r="N18"/>
  <c r="M18"/>
  <c r="L18"/>
  <c r="K18"/>
  <c r="J18"/>
  <c r="I18"/>
  <c r="H18"/>
  <c r="G18"/>
  <c r="E18"/>
  <c r="D18"/>
  <c r="C18"/>
  <c r="B18"/>
  <c r="O18" s="1"/>
  <c r="N17"/>
  <c r="M17"/>
  <c r="L17"/>
  <c r="K17"/>
  <c r="J17"/>
  <c r="I17"/>
  <c r="H17"/>
  <c r="G17"/>
  <c r="E17"/>
  <c r="D17"/>
  <c r="C17"/>
  <c r="B17"/>
  <c r="O17" s="1"/>
  <c r="N16"/>
  <c r="M16"/>
  <c r="L16"/>
  <c r="K16"/>
  <c r="J16"/>
  <c r="I16"/>
  <c r="H16"/>
  <c r="G16"/>
  <c r="E16"/>
  <c r="D16"/>
  <c r="C16"/>
  <c r="B16"/>
  <c r="N15"/>
  <c r="M15"/>
  <c r="L15"/>
  <c r="K15"/>
  <c r="J15"/>
  <c r="I15"/>
  <c r="H15"/>
  <c r="G15"/>
  <c r="E15"/>
  <c r="D15"/>
  <c r="C15"/>
  <c r="B15"/>
  <c r="O15" s="1"/>
  <c r="N14"/>
  <c r="M14"/>
  <c r="L14"/>
  <c r="K14"/>
  <c r="J14"/>
  <c r="I14"/>
  <c r="H14"/>
  <c r="G14"/>
  <c r="E14"/>
  <c r="D14"/>
  <c r="C14"/>
  <c r="B14"/>
  <c r="O14" s="1"/>
  <c r="N13"/>
  <c r="M13"/>
  <c r="M12" s="1"/>
  <c r="L13"/>
  <c r="K13"/>
  <c r="K12" s="1"/>
  <c r="J13"/>
  <c r="I13"/>
  <c r="I12" s="1"/>
  <c r="H13"/>
  <c r="G13"/>
  <c r="G12" s="1"/>
  <c r="E13"/>
  <c r="D13"/>
  <c r="D12" s="1"/>
  <c r="C13"/>
  <c r="B13"/>
  <c r="B12" s="1"/>
  <c r="N12"/>
  <c r="L12"/>
  <c r="J12"/>
  <c r="H12"/>
  <c r="E12"/>
  <c r="C12"/>
  <c r="N11"/>
  <c r="M11"/>
  <c r="L11"/>
  <c r="K11"/>
  <c r="J11"/>
  <c r="I11"/>
  <c r="H11"/>
  <c r="G11"/>
  <c r="E11"/>
  <c r="D11"/>
  <c r="C11"/>
  <c r="B11"/>
  <c r="O11" s="1"/>
  <c r="N10"/>
  <c r="M10"/>
  <c r="L10"/>
  <c r="K10"/>
  <c r="J10"/>
  <c r="I10"/>
  <c r="H10"/>
  <c r="G10"/>
  <c r="E10"/>
  <c r="D10"/>
  <c r="C10"/>
  <c r="B10"/>
  <c r="O10" s="1"/>
  <c r="N9"/>
  <c r="M9"/>
  <c r="L9"/>
  <c r="K9"/>
  <c r="J9"/>
  <c r="I9"/>
  <c r="H9"/>
  <c r="G9"/>
  <c r="E9"/>
  <c r="D9"/>
  <c r="C9"/>
  <c r="B9"/>
  <c r="O9" s="1"/>
  <c r="N8"/>
  <c r="M8"/>
  <c r="L8"/>
  <c r="K8"/>
  <c r="J8"/>
  <c r="I8"/>
  <c r="H8"/>
  <c r="G8"/>
  <c r="E8"/>
  <c r="D8"/>
  <c r="C8"/>
  <c r="B8"/>
  <c r="O8" s="1"/>
  <c r="N7"/>
  <c r="M7"/>
  <c r="L7"/>
  <c r="K7"/>
  <c r="J7"/>
  <c r="I7"/>
  <c r="H7"/>
  <c r="G7"/>
  <c r="E7"/>
  <c r="D7"/>
  <c r="C7"/>
  <c r="B7"/>
  <c r="O7" s="1"/>
  <c r="N6"/>
  <c r="M6"/>
  <c r="L6"/>
  <c r="K6"/>
  <c r="J6"/>
  <c r="I6"/>
  <c r="H6"/>
  <c r="G6"/>
  <c r="E6"/>
  <c r="D6"/>
  <c r="C6"/>
  <c r="B6"/>
  <c r="O6" s="1"/>
  <c r="A3"/>
  <c r="A1"/>
  <c r="G98" i="7"/>
  <c r="F98"/>
  <c r="E98"/>
  <c r="D98"/>
  <c r="C98"/>
  <c r="B98"/>
  <c r="G97"/>
  <c r="F97"/>
  <c r="E97"/>
  <c r="D97"/>
  <c r="C97"/>
  <c r="B97"/>
  <c r="G96"/>
  <c r="F96"/>
  <c r="E96"/>
  <c r="D96"/>
  <c r="C96"/>
  <c r="B96"/>
  <c r="G95"/>
  <c r="F95"/>
  <c r="E95"/>
  <c r="D95"/>
  <c r="C95"/>
  <c r="B95"/>
  <c r="G94"/>
  <c r="F94"/>
  <c r="E94"/>
  <c r="D94"/>
  <c r="C94"/>
  <c r="B94"/>
  <c r="G92"/>
  <c r="E92"/>
  <c r="G91"/>
  <c r="E91"/>
  <c r="D91"/>
  <c r="H91" s="1"/>
  <c r="F90"/>
  <c r="E90"/>
  <c r="C90"/>
  <c r="B90"/>
  <c r="G89"/>
  <c r="F89"/>
  <c r="E89"/>
  <c r="D89"/>
  <c r="C89"/>
  <c r="B89"/>
  <c r="G88"/>
  <c r="F88"/>
  <c r="E88"/>
  <c r="D88"/>
  <c r="C88"/>
  <c r="B88"/>
  <c r="G87"/>
  <c r="F87"/>
  <c r="E87"/>
  <c r="D87"/>
  <c r="C87"/>
  <c r="B87"/>
  <c r="G86"/>
  <c r="F86"/>
  <c r="E86"/>
  <c r="D86"/>
  <c r="C86"/>
  <c r="B86"/>
  <c r="G85"/>
  <c r="F85"/>
  <c r="E85"/>
  <c r="D85"/>
  <c r="C85"/>
  <c r="B85"/>
  <c r="G84"/>
  <c r="F84"/>
  <c r="E84"/>
  <c r="D84"/>
  <c r="C84"/>
  <c r="B84"/>
  <c r="G83"/>
  <c r="F83"/>
  <c r="E83"/>
  <c r="D83"/>
  <c r="C83"/>
  <c r="B83"/>
  <c r="G82"/>
  <c r="F82"/>
  <c r="E82"/>
  <c r="D82"/>
  <c r="C82"/>
  <c r="B82"/>
  <c r="G81"/>
  <c r="F81"/>
  <c r="E81"/>
  <c r="D81"/>
  <c r="C81"/>
  <c r="B81"/>
  <c r="G80"/>
  <c r="F80"/>
  <c r="E80"/>
  <c r="D80"/>
  <c r="C80"/>
  <c r="B80"/>
  <c r="G79"/>
  <c r="F79"/>
  <c r="E79"/>
  <c r="D79"/>
  <c r="C79"/>
  <c r="B79"/>
  <c r="G78"/>
  <c r="F78"/>
  <c r="E78"/>
  <c r="D78"/>
  <c r="C78"/>
  <c r="B78"/>
  <c r="G77"/>
  <c r="F77"/>
  <c r="E77"/>
  <c r="D77"/>
  <c r="C77"/>
  <c r="B77"/>
  <c r="G76"/>
  <c r="F76"/>
  <c r="E76"/>
  <c r="D76"/>
  <c r="C76"/>
  <c r="B76"/>
  <c r="G75"/>
  <c r="F75"/>
  <c r="E75"/>
  <c r="D75"/>
  <c r="C75"/>
  <c r="B75"/>
  <c r="G74"/>
  <c r="F74"/>
  <c r="E74"/>
  <c r="D74"/>
  <c r="C74"/>
  <c r="B74"/>
  <c r="G73"/>
  <c r="F73"/>
  <c r="E73"/>
  <c r="D73"/>
  <c r="C73"/>
  <c r="B73"/>
  <c r="G72"/>
  <c r="F72"/>
  <c r="E72"/>
  <c r="D72"/>
  <c r="C72"/>
  <c r="B72"/>
  <c r="G71"/>
  <c r="F71"/>
  <c r="E71"/>
  <c r="D71"/>
  <c r="C71"/>
  <c r="B71"/>
  <c r="G70"/>
  <c r="F70"/>
  <c r="E70"/>
  <c r="D70"/>
  <c r="C70"/>
  <c r="B70"/>
  <c r="G69"/>
  <c r="F69"/>
  <c r="E69"/>
  <c r="D69"/>
  <c r="C69"/>
  <c r="B69"/>
  <c r="G68"/>
  <c r="F68"/>
  <c r="E68"/>
  <c r="D68"/>
  <c r="C68"/>
  <c r="B68"/>
  <c r="G67"/>
  <c r="F67"/>
  <c r="E67"/>
  <c r="D67"/>
  <c r="C67"/>
  <c r="B67"/>
  <c r="G66"/>
  <c r="F66"/>
  <c r="E66"/>
  <c r="D66"/>
  <c r="C66"/>
  <c r="B66"/>
  <c r="G65"/>
  <c r="F65"/>
  <c r="E65"/>
  <c r="D65"/>
  <c r="C65"/>
  <c r="B65"/>
  <c r="G64"/>
  <c r="F64"/>
  <c r="E64"/>
  <c r="D64"/>
  <c r="C64"/>
  <c r="B64"/>
  <c r="G63"/>
  <c r="F63"/>
  <c r="E63"/>
  <c r="D63"/>
  <c r="C63"/>
  <c r="B63"/>
  <c r="G62"/>
  <c r="F62"/>
  <c r="E62"/>
  <c r="D62"/>
  <c r="C62"/>
  <c r="B62"/>
  <c r="G61"/>
  <c r="F61"/>
  <c r="E61"/>
  <c r="D61"/>
  <c r="C61"/>
  <c r="B61"/>
  <c r="G60"/>
  <c r="F60"/>
  <c r="E60"/>
  <c r="D60"/>
  <c r="C60"/>
  <c r="B60"/>
  <c r="G59"/>
  <c r="F59"/>
  <c r="E59"/>
  <c r="D59"/>
  <c r="C59"/>
  <c r="B59"/>
  <c r="G58"/>
  <c r="F58"/>
  <c r="E58"/>
  <c r="D58"/>
  <c r="C58"/>
  <c r="B58"/>
  <c r="G57"/>
  <c r="E57"/>
  <c r="G56"/>
  <c r="F56"/>
  <c r="E56"/>
  <c r="D56"/>
  <c r="C56"/>
  <c r="B56"/>
  <c r="G55"/>
  <c r="F55"/>
  <c r="E55"/>
  <c r="D55"/>
  <c r="C55"/>
  <c r="B55"/>
  <c r="G54"/>
  <c r="F54"/>
  <c r="E54"/>
  <c r="D54"/>
  <c r="C54"/>
  <c r="B54"/>
  <c r="G53"/>
  <c r="F53"/>
  <c r="E53"/>
  <c r="D53"/>
  <c r="C53"/>
  <c r="B53"/>
  <c r="G52"/>
  <c r="F52"/>
  <c r="E52"/>
  <c r="D52"/>
  <c r="C52"/>
  <c r="B52"/>
  <c r="G51"/>
  <c r="F51"/>
  <c r="E51"/>
  <c r="D51"/>
  <c r="C51"/>
  <c r="B51"/>
  <c r="G50"/>
  <c r="F50"/>
  <c r="E50"/>
  <c r="D50"/>
  <c r="C50"/>
  <c r="B50"/>
  <c r="C49"/>
  <c r="G47"/>
  <c r="F47"/>
  <c r="E47"/>
  <c r="D47"/>
  <c r="C47"/>
  <c r="B47"/>
  <c r="G46"/>
  <c r="F46"/>
  <c r="E46"/>
  <c r="D46"/>
  <c r="C46"/>
  <c r="B46"/>
  <c r="G45"/>
  <c r="F45"/>
  <c r="E45"/>
  <c r="D45"/>
  <c r="C45"/>
  <c r="B45"/>
  <c r="G44"/>
  <c r="F44"/>
  <c r="E44"/>
  <c r="D44"/>
  <c r="C44"/>
  <c r="B44"/>
  <c r="G43"/>
  <c r="F43"/>
  <c r="E43"/>
  <c r="D43"/>
  <c r="C43"/>
  <c r="B43"/>
  <c r="G42"/>
  <c r="F42"/>
  <c r="E42"/>
  <c r="D42"/>
  <c r="C42"/>
  <c r="B42"/>
  <c r="G41"/>
  <c r="F41"/>
  <c r="E41"/>
  <c r="D41"/>
  <c r="C41"/>
  <c r="B41"/>
  <c r="G40"/>
  <c r="F40"/>
  <c r="E40"/>
  <c r="D40"/>
  <c r="C40"/>
  <c r="B40"/>
  <c r="G39"/>
  <c r="F39"/>
  <c r="E39"/>
  <c r="D39"/>
  <c r="C39"/>
  <c r="B39"/>
  <c r="G38"/>
  <c r="F38"/>
  <c r="E38"/>
  <c r="D38"/>
  <c r="C38"/>
  <c r="B38"/>
  <c r="G37"/>
  <c r="F37"/>
  <c r="E37"/>
  <c r="D37"/>
  <c r="C37"/>
  <c r="B37"/>
  <c r="G36"/>
  <c r="F36"/>
  <c r="E36"/>
  <c r="D36"/>
  <c r="C36"/>
  <c r="B36"/>
  <c r="G35"/>
  <c r="F35"/>
  <c r="E35"/>
  <c r="D35"/>
  <c r="C35"/>
  <c r="B35"/>
  <c r="G34"/>
  <c r="F34"/>
  <c r="E34"/>
  <c r="D34"/>
  <c r="C34"/>
  <c r="B34"/>
  <c r="G33"/>
  <c r="F33"/>
  <c r="E33"/>
  <c r="D33"/>
  <c r="C33"/>
  <c r="B33"/>
  <c r="G32"/>
  <c r="F32"/>
  <c r="E32"/>
  <c r="D32"/>
  <c r="C32"/>
  <c r="B32"/>
  <c r="G31"/>
  <c r="F31"/>
  <c r="F30" s="1"/>
  <c r="E31"/>
  <c r="E30" s="1"/>
  <c r="D31"/>
  <c r="D30" s="1"/>
  <c r="C31"/>
  <c r="B31"/>
  <c r="B30" s="1"/>
  <c r="G30"/>
  <c r="C30"/>
  <c r="G29"/>
  <c r="F29"/>
  <c r="E29"/>
  <c r="D29"/>
  <c r="C29"/>
  <c r="B29"/>
  <c r="G28"/>
  <c r="F28"/>
  <c r="E28"/>
  <c r="D28"/>
  <c r="C28"/>
  <c r="B28"/>
  <c r="G27"/>
  <c r="F27"/>
  <c r="F26" s="1"/>
  <c r="E27"/>
  <c r="E26" s="1"/>
  <c r="D27"/>
  <c r="D26" s="1"/>
  <c r="C27"/>
  <c r="B27"/>
  <c r="B26" s="1"/>
  <c r="G26"/>
  <c r="C26"/>
  <c r="G25"/>
  <c r="F25"/>
  <c r="E25"/>
  <c r="D25"/>
  <c r="C25"/>
  <c r="B25"/>
  <c r="H25" s="1"/>
  <c r="G24"/>
  <c r="F24"/>
  <c r="E24"/>
  <c r="D24"/>
  <c r="C24"/>
  <c r="B24"/>
  <c r="H24" s="1"/>
  <c r="G23"/>
  <c r="E23"/>
  <c r="H23" s="1"/>
  <c r="G22"/>
  <c r="F22"/>
  <c r="E22"/>
  <c r="D22"/>
  <c r="C22"/>
  <c r="B22"/>
  <c r="H22" s="1"/>
  <c r="G21"/>
  <c r="F21"/>
  <c r="E21"/>
  <c r="D21"/>
  <c r="C21"/>
  <c r="B21"/>
  <c r="H21" s="1"/>
  <c r="G20"/>
  <c r="F20"/>
  <c r="E20"/>
  <c r="D20"/>
  <c r="C20"/>
  <c r="B20"/>
  <c r="G19"/>
  <c r="F19"/>
  <c r="E19"/>
  <c r="D19"/>
  <c r="C19"/>
  <c r="B19"/>
  <c r="G18"/>
  <c r="F18"/>
  <c r="E18"/>
  <c r="D18"/>
  <c r="C18"/>
  <c r="B18"/>
  <c r="H18" s="1"/>
  <c r="G17"/>
  <c r="F17"/>
  <c r="E17"/>
  <c r="D17"/>
  <c r="C17"/>
  <c r="B17"/>
  <c r="H17" s="1"/>
  <c r="G16"/>
  <c r="F16"/>
  <c r="E16"/>
  <c r="D16"/>
  <c r="C16"/>
  <c r="B16"/>
  <c r="H16" s="1"/>
  <c r="G15"/>
  <c r="F15"/>
  <c r="E15"/>
  <c r="D15"/>
  <c r="C15"/>
  <c r="B15"/>
  <c r="H15" s="1"/>
  <c r="G14"/>
  <c r="F14"/>
  <c r="E14"/>
  <c r="D14"/>
  <c r="C14"/>
  <c r="B14"/>
  <c r="H14" s="1"/>
  <c r="G13"/>
  <c r="F13"/>
  <c r="E13"/>
  <c r="D13"/>
  <c r="D12" s="1"/>
  <c r="C13"/>
  <c r="B13"/>
  <c r="B12" s="1"/>
  <c r="G12"/>
  <c r="F12"/>
  <c r="E12"/>
  <c r="C12"/>
  <c r="G11"/>
  <c r="F11"/>
  <c r="E11"/>
  <c r="D11"/>
  <c r="C11"/>
  <c r="B11"/>
  <c r="G10"/>
  <c r="F10"/>
  <c r="E10"/>
  <c r="D10"/>
  <c r="C10"/>
  <c r="B10"/>
  <c r="G9"/>
  <c r="F9"/>
  <c r="E9"/>
  <c r="D9"/>
  <c r="C9"/>
  <c r="B9"/>
  <c r="G8"/>
  <c r="F8"/>
  <c r="E8"/>
  <c r="D8"/>
  <c r="C8"/>
  <c r="B8"/>
  <c r="G7"/>
  <c r="F7"/>
  <c r="E7"/>
  <c r="D7"/>
  <c r="C7"/>
  <c r="B7"/>
  <c r="G6"/>
  <c r="F6"/>
  <c r="E6"/>
  <c r="D6"/>
  <c r="C6"/>
  <c r="B6"/>
  <c r="A3"/>
  <c r="A1"/>
  <c r="G98" i="6"/>
  <c r="F98"/>
  <c r="D98"/>
  <c r="C98"/>
  <c r="B98"/>
  <c r="G97"/>
  <c r="F97"/>
  <c r="D97"/>
  <c r="C97"/>
  <c r="H97" s="1"/>
  <c r="B97"/>
  <c r="G96"/>
  <c r="G95" s="1"/>
  <c r="F96"/>
  <c r="D96"/>
  <c r="D95" s="1"/>
  <c r="C96"/>
  <c r="B96"/>
  <c r="B95" s="1"/>
  <c r="G94"/>
  <c r="F94"/>
  <c r="D94"/>
  <c r="C94"/>
  <c r="B94"/>
  <c r="H92"/>
  <c r="I92" s="1"/>
  <c r="G91"/>
  <c r="H91" s="1"/>
  <c r="B91"/>
  <c r="B90" s="1"/>
  <c r="G90"/>
  <c r="F90"/>
  <c r="D90"/>
  <c r="C90"/>
  <c r="G89"/>
  <c r="F89"/>
  <c r="D89"/>
  <c r="C89"/>
  <c r="H89" s="1"/>
  <c r="I89" s="1"/>
  <c r="B89"/>
  <c r="G88"/>
  <c r="F88"/>
  <c r="D88"/>
  <c r="C88"/>
  <c r="B88"/>
  <c r="G87"/>
  <c r="F87"/>
  <c r="D87"/>
  <c r="C87"/>
  <c r="H87" s="1"/>
  <c r="I87" s="1"/>
  <c r="B87"/>
  <c r="G86"/>
  <c r="F86"/>
  <c r="D86"/>
  <c r="C86"/>
  <c r="B86"/>
  <c r="G85"/>
  <c r="F85"/>
  <c r="D85"/>
  <c r="C85"/>
  <c r="H85" s="1"/>
  <c r="I85" s="1"/>
  <c r="B85"/>
  <c r="G84"/>
  <c r="F84"/>
  <c r="D84"/>
  <c r="C84"/>
  <c r="B84"/>
  <c r="G83"/>
  <c r="F83"/>
  <c r="D83"/>
  <c r="C83"/>
  <c r="H83" s="1"/>
  <c r="I83" s="1"/>
  <c r="B83"/>
  <c r="G82"/>
  <c r="F82"/>
  <c r="D82"/>
  <c r="C82"/>
  <c r="B82"/>
  <c r="G81"/>
  <c r="F81"/>
  <c r="D81"/>
  <c r="C81"/>
  <c r="H81" s="1"/>
  <c r="I81" s="1"/>
  <c r="B81"/>
  <c r="G80"/>
  <c r="F80"/>
  <c r="D80"/>
  <c r="C80"/>
  <c r="B80"/>
  <c r="G79"/>
  <c r="F79"/>
  <c r="D79"/>
  <c r="C79"/>
  <c r="H79" s="1"/>
  <c r="I79" s="1"/>
  <c r="B79"/>
  <c r="G78"/>
  <c r="F78"/>
  <c r="D78"/>
  <c r="C78"/>
  <c r="B78"/>
  <c r="G77"/>
  <c r="F77"/>
  <c r="D77"/>
  <c r="C77"/>
  <c r="H77" s="1"/>
  <c r="I77" s="1"/>
  <c r="B77"/>
  <c r="G76"/>
  <c r="F76"/>
  <c r="D76"/>
  <c r="C76"/>
  <c r="B76"/>
  <c r="G75"/>
  <c r="F75"/>
  <c r="D75"/>
  <c r="C75"/>
  <c r="H75" s="1"/>
  <c r="I75" s="1"/>
  <c r="B75"/>
  <c r="G74"/>
  <c r="F74"/>
  <c r="D74"/>
  <c r="C74"/>
  <c r="B74"/>
  <c r="G73"/>
  <c r="F73"/>
  <c r="D73"/>
  <c r="C73"/>
  <c r="H73" s="1"/>
  <c r="I73" s="1"/>
  <c r="B73"/>
  <c r="G72"/>
  <c r="F72"/>
  <c r="D72"/>
  <c r="C72"/>
  <c r="B72"/>
  <c r="G71"/>
  <c r="F71"/>
  <c r="D71"/>
  <c r="C71"/>
  <c r="H71" s="1"/>
  <c r="I71" s="1"/>
  <c r="B71"/>
  <c r="G70"/>
  <c r="G69" s="1"/>
  <c r="F70"/>
  <c r="D70"/>
  <c r="D69" s="1"/>
  <c r="C70"/>
  <c r="B70"/>
  <c r="B69" s="1"/>
  <c r="G68"/>
  <c r="F68"/>
  <c r="D68"/>
  <c r="C68"/>
  <c r="B68"/>
  <c r="G67"/>
  <c r="F67"/>
  <c r="D67"/>
  <c r="C67"/>
  <c r="H67" s="1"/>
  <c r="I67" s="1"/>
  <c r="B67"/>
  <c r="G66"/>
  <c r="F66"/>
  <c r="D66"/>
  <c r="C66"/>
  <c r="B66"/>
  <c r="G65"/>
  <c r="F65"/>
  <c r="D65"/>
  <c r="C65"/>
  <c r="H65" s="1"/>
  <c r="I65" s="1"/>
  <c r="B65"/>
  <c r="G64"/>
  <c r="F64"/>
  <c r="D64"/>
  <c r="C64"/>
  <c r="B64"/>
  <c r="G63"/>
  <c r="F63"/>
  <c r="D63"/>
  <c r="C63"/>
  <c r="H63" s="1"/>
  <c r="I63" s="1"/>
  <c r="B63"/>
  <c r="G62"/>
  <c r="F62"/>
  <c r="D62"/>
  <c r="C62"/>
  <c r="B62"/>
  <c r="G61"/>
  <c r="F61"/>
  <c r="D61"/>
  <c r="C61"/>
  <c r="H61" s="1"/>
  <c r="I61" s="1"/>
  <c r="B61"/>
  <c r="G59"/>
  <c r="F59"/>
  <c r="D59"/>
  <c r="C59"/>
  <c r="B59"/>
  <c r="G58"/>
  <c r="F58"/>
  <c r="D58"/>
  <c r="C58"/>
  <c r="H58" s="1"/>
  <c r="I58" s="1"/>
  <c r="B58"/>
  <c r="G56"/>
  <c r="F56"/>
  <c r="D56"/>
  <c r="C56"/>
  <c r="B56"/>
  <c r="G55"/>
  <c r="F55"/>
  <c r="D55"/>
  <c r="C55"/>
  <c r="H55" s="1"/>
  <c r="I55" s="1"/>
  <c r="B55"/>
  <c r="G54"/>
  <c r="G53" s="1"/>
  <c r="F54"/>
  <c r="D54"/>
  <c r="D53" s="1"/>
  <c r="D49" s="1"/>
  <c r="C54"/>
  <c r="B54"/>
  <c r="B53" s="1"/>
  <c r="G52"/>
  <c r="F52"/>
  <c r="D52"/>
  <c r="C52"/>
  <c r="B52"/>
  <c r="G51"/>
  <c r="F51"/>
  <c r="D51"/>
  <c r="C51"/>
  <c r="H51" s="1"/>
  <c r="I51" s="1"/>
  <c r="B51"/>
  <c r="G50"/>
  <c r="F50"/>
  <c r="D50"/>
  <c r="C50"/>
  <c r="B50"/>
  <c r="G47"/>
  <c r="F47"/>
  <c r="D47"/>
  <c r="C47"/>
  <c r="H47" s="1"/>
  <c r="I47" s="1"/>
  <c r="B47"/>
  <c r="G46"/>
  <c r="F46"/>
  <c r="D46"/>
  <c r="C46"/>
  <c r="B46"/>
  <c r="G45"/>
  <c r="F45"/>
  <c r="D45"/>
  <c r="C45"/>
  <c r="H45" s="1"/>
  <c r="I45" s="1"/>
  <c r="B45"/>
  <c r="G44"/>
  <c r="F44"/>
  <c r="D44"/>
  <c r="C44"/>
  <c r="B44"/>
  <c r="G43"/>
  <c r="F43"/>
  <c r="D43"/>
  <c r="C43"/>
  <c r="H43" s="1"/>
  <c r="I43" s="1"/>
  <c r="B43"/>
  <c r="G42"/>
  <c r="F42"/>
  <c r="D42"/>
  <c r="C42"/>
  <c r="B42"/>
  <c r="G41"/>
  <c r="F41"/>
  <c r="D41"/>
  <c r="C41"/>
  <c r="H41" s="1"/>
  <c r="I41" s="1"/>
  <c r="B41"/>
  <c r="G40"/>
  <c r="F40"/>
  <c r="D40"/>
  <c r="C40"/>
  <c r="B40"/>
  <c r="G39"/>
  <c r="F39"/>
  <c r="D39"/>
  <c r="C39"/>
  <c r="H39" s="1"/>
  <c r="I39" s="1"/>
  <c r="B39"/>
  <c r="G38"/>
  <c r="F38"/>
  <c r="D38"/>
  <c r="C38"/>
  <c r="B38"/>
  <c r="G37"/>
  <c r="F37"/>
  <c r="D37"/>
  <c r="C37"/>
  <c r="H37" s="1"/>
  <c r="I37" s="1"/>
  <c r="B37"/>
  <c r="G36"/>
  <c r="F36"/>
  <c r="D36"/>
  <c r="C36"/>
  <c r="B36"/>
  <c r="G35"/>
  <c r="F35"/>
  <c r="D35"/>
  <c r="C35"/>
  <c r="H35" s="1"/>
  <c r="I35" s="1"/>
  <c r="B35"/>
  <c r="G34"/>
  <c r="F34"/>
  <c r="D34"/>
  <c r="C34"/>
  <c r="B34"/>
  <c r="G33"/>
  <c r="F33"/>
  <c r="D33"/>
  <c r="C33"/>
  <c r="H33" s="1"/>
  <c r="I33" s="1"/>
  <c r="B33"/>
  <c r="G32"/>
  <c r="F32"/>
  <c r="D32"/>
  <c r="D30" s="1"/>
  <c r="C32"/>
  <c r="B32"/>
  <c r="G31"/>
  <c r="F31"/>
  <c r="F30" s="1"/>
  <c r="D31"/>
  <c r="C31"/>
  <c r="C30" s="1"/>
  <c r="B31"/>
  <c r="G30"/>
  <c r="B30"/>
  <c r="G29"/>
  <c r="F29"/>
  <c r="D29"/>
  <c r="C29"/>
  <c r="B29"/>
  <c r="I28"/>
  <c r="G27"/>
  <c r="G26" s="1"/>
  <c r="F27"/>
  <c r="D27"/>
  <c r="D26" s="1"/>
  <c r="C27"/>
  <c r="B27"/>
  <c r="B26" s="1"/>
  <c r="F26"/>
  <c r="G25"/>
  <c r="F25"/>
  <c r="D25"/>
  <c r="C25"/>
  <c r="B25"/>
  <c r="G24"/>
  <c r="F24"/>
  <c r="D24"/>
  <c r="C24"/>
  <c r="H24" s="1"/>
  <c r="I24" s="1"/>
  <c r="B24"/>
  <c r="G22"/>
  <c r="F22"/>
  <c r="D22"/>
  <c r="D20" s="1"/>
  <c r="C22"/>
  <c r="B22"/>
  <c r="B20" s="1"/>
  <c r="G21"/>
  <c r="F21"/>
  <c r="F20" s="1"/>
  <c r="D21"/>
  <c r="C21"/>
  <c r="C20" s="1"/>
  <c r="B21"/>
  <c r="G20"/>
  <c r="G19"/>
  <c r="F19"/>
  <c r="D19"/>
  <c r="C19"/>
  <c r="B19"/>
  <c r="G18"/>
  <c r="F18"/>
  <c r="D18"/>
  <c r="C18"/>
  <c r="B18"/>
  <c r="G17"/>
  <c r="F17"/>
  <c r="D17"/>
  <c r="C17"/>
  <c r="B17"/>
  <c r="G16"/>
  <c r="F16"/>
  <c r="D16"/>
  <c r="C16"/>
  <c r="B16"/>
  <c r="G15"/>
  <c r="F15"/>
  <c r="D15"/>
  <c r="C15"/>
  <c r="H15" s="1"/>
  <c r="I15" s="1"/>
  <c r="B15"/>
  <c r="G14"/>
  <c r="F14"/>
  <c r="D14"/>
  <c r="C14"/>
  <c r="B14"/>
  <c r="G13"/>
  <c r="F13"/>
  <c r="F12" s="1"/>
  <c r="D13"/>
  <c r="C13"/>
  <c r="C12" s="1"/>
  <c r="B13"/>
  <c r="G12"/>
  <c r="B12"/>
  <c r="G11"/>
  <c r="F11"/>
  <c r="E11"/>
  <c r="D11"/>
  <c r="C11"/>
  <c r="B11"/>
  <c r="G10"/>
  <c r="F10"/>
  <c r="D10"/>
  <c r="C10"/>
  <c r="H10" s="1"/>
  <c r="I10" s="1"/>
  <c r="B10"/>
  <c r="G9"/>
  <c r="F9"/>
  <c r="E9"/>
  <c r="E100" s="1"/>
  <c r="D9"/>
  <c r="C9"/>
  <c r="H9" s="1"/>
  <c r="I9" s="1"/>
  <c r="B9"/>
  <c r="G8"/>
  <c r="F8"/>
  <c r="D8"/>
  <c r="C8"/>
  <c r="B8"/>
  <c r="G7"/>
  <c r="F7"/>
  <c r="D7"/>
  <c r="C7"/>
  <c r="H7" s="1"/>
  <c r="I7" s="1"/>
  <c r="B7"/>
  <c r="G6"/>
  <c r="F6"/>
  <c r="D6"/>
  <c r="C6"/>
  <c r="B6"/>
  <c r="A3"/>
  <c r="A1"/>
  <c r="G99" i="5"/>
  <c r="E99"/>
  <c r="C99"/>
  <c r="B99"/>
  <c r="H98"/>
  <c r="F98"/>
  <c r="E98"/>
  <c r="C98"/>
  <c r="B98"/>
  <c r="H97"/>
  <c r="F97"/>
  <c r="E97"/>
  <c r="C97"/>
  <c r="B97"/>
  <c r="H96"/>
  <c r="F96"/>
  <c r="E96"/>
  <c r="C96"/>
  <c r="B96"/>
  <c r="G95"/>
  <c r="H94"/>
  <c r="F94"/>
  <c r="E94"/>
  <c r="C94"/>
  <c r="D94" s="1"/>
  <c r="I94" s="1"/>
  <c r="E93"/>
  <c r="C93"/>
  <c r="H92"/>
  <c r="H91" s="1"/>
  <c r="G92"/>
  <c r="E92"/>
  <c r="C92"/>
  <c r="G91"/>
  <c r="F91"/>
  <c r="C91"/>
  <c r="H90"/>
  <c r="F90"/>
  <c r="E90"/>
  <c r="C90"/>
  <c r="H89"/>
  <c r="F89"/>
  <c r="E89"/>
  <c r="C89"/>
  <c r="H88"/>
  <c r="F88"/>
  <c r="E88"/>
  <c r="C88"/>
  <c r="H87"/>
  <c r="F87"/>
  <c r="E87"/>
  <c r="C87"/>
  <c r="H86"/>
  <c r="F86"/>
  <c r="E86"/>
  <c r="C86"/>
  <c r="H85"/>
  <c r="F85"/>
  <c r="E85"/>
  <c r="C85"/>
  <c r="H84"/>
  <c r="F84"/>
  <c r="E84"/>
  <c r="C84"/>
  <c r="H83"/>
  <c r="F83"/>
  <c r="E83"/>
  <c r="C83"/>
  <c r="H82"/>
  <c r="F82"/>
  <c r="E82"/>
  <c r="C82"/>
  <c r="H81"/>
  <c r="F81"/>
  <c r="E81"/>
  <c r="C81"/>
  <c r="H80"/>
  <c r="F80"/>
  <c r="E80"/>
  <c r="C80"/>
  <c r="H79"/>
  <c r="F79"/>
  <c r="E79"/>
  <c r="C79"/>
  <c r="H78"/>
  <c r="F78"/>
  <c r="E78"/>
  <c r="C78"/>
  <c r="H77"/>
  <c r="F77"/>
  <c r="E77"/>
  <c r="C77"/>
  <c r="H76"/>
  <c r="F76"/>
  <c r="E76"/>
  <c r="C76"/>
  <c r="H75"/>
  <c r="F75"/>
  <c r="E75"/>
  <c r="C75"/>
  <c r="H74"/>
  <c r="F74"/>
  <c r="E74"/>
  <c r="C74"/>
  <c r="H73"/>
  <c r="F73"/>
  <c r="E73"/>
  <c r="C73"/>
  <c r="H72"/>
  <c r="F72"/>
  <c r="E72"/>
  <c r="C72"/>
  <c r="H71"/>
  <c r="G71"/>
  <c r="G70" s="1"/>
  <c r="F71"/>
  <c r="E71"/>
  <c r="C71"/>
  <c r="F70"/>
  <c r="H69"/>
  <c r="F69"/>
  <c r="E69"/>
  <c r="C69"/>
  <c r="H68"/>
  <c r="F68"/>
  <c r="E68"/>
  <c r="C68"/>
  <c r="H67"/>
  <c r="F67"/>
  <c r="E67"/>
  <c r="C67"/>
  <c r="H66"/>
  <c r="F66"/>
  <c r="E66"/>
  <c r="C66"/>
  <c r="H65"/>
  <c r="F65"/>
  <c r="E65"/>
  <c r="C65"/>
  <c r="H64"/>
  <c r="F64"/>
  <c r="E64"/>
  <c r="C64"/>
  <c r="H63"/>
  <c r="F63"/>
  <c r="E63"/>
  <c r="C63"/>
  <c r="H62"/>
  <c r="F62"/>
  <c r="E62"/>
  <c r="C62"/>
  <c r="H61"/>
  <c r="F61"/>
  <c r="E61"/>
  <c r="C61"/>
  <c r="H60"/>
  <c r="F60"/>
  <c r="E60"/>
  <c r="C60"/>
  <c r="H59"/>
  <c r="F59"/>
  <c r="E59"/>
  <c r="C59"/>
  <c r="E58"/>
  <c r="C58"/>
  <c r="H57"/>
  <c r="F57"/>
  <c r="E57"/>
  <c r="C57"/>
  <c r="H56"/>
  <c r="F56"/>
  <c r="E56"/>
  <c r="C56"/>
  <c r="H55"/>
  <c r="F55"/>
  <c r="E55"/>
  <c r="C55"/>
  <c r="G54"/>
  <c r="H53"/>
  <c r="F53"/>
  <c r="E53"/>
  <c r="C53"/>
  <c r="H52"/>
  <c r="F52"/>
  <c r="E52"/>
  <c r="C52"/>
  <c r="H51"/>
  <c r="F51"/>
  <c r="E51"/>
  <c r="C51"/>
  <c r="I49"/>
  <c r="H48"/>
  <c r="F48"/>
  <c r="E48"/>
  <c r="C48"/>
  <c r="H47"/>
  <c r="F47"/>
  <c r="E47"/>
  <c r="C47"/>
  <c r="H46"/>
  <c r="F46"/>
  <c r="E46"/>
  <c r="C46"/>
  <c r="H45"/>
  <c r="F45"/>
  <c r="E45"/>
  <c r="C45"/>
  <c r="H44"/>
  <c r="F44"/>
  <c r="E44"/>
  <c r="C44"/>
  <c r="H43"/>
  <c r="F43"/>
  <c r="E43"/>
  <c r="C43"/>
  <c r="H42"/>
  <c r="F42"/>
  <c r="E42"/>
  <c r="C42"/>
  <c r="H41"/>
  <c r="G41"/>
  <c r="F41"/>
  <c r="E41"/>
  <c r="C41"/>
  <c r="H40"/>
  <c r="F40"/>
  <c r="E40"/>
  <c r="C40"/>
  <c r="H39"/>
  <c r="G39"/>
  <c r="F39"/>
  <c r="E39"/>
  <c r="C39"/>
  <c r="H38"/>
  <c r="G38"/>
  <c r="F38"/>
  <c r="E38"/>
  <c r="C38"/>
  <c r="H37"/>
  <c r="F37"/>
  <c r="E37"/>
  <c r="C37"/>
  <c r="H36"/>
  <c r="F36"/>
  <c r="E36"/>
  <c r="C36"/>
  <c r="H35"/>
  <c r="F35"/>
  <c r="E35"/>
  <c r="C35"/>
  <c r="H34"/>
  <c r="F34"/>
  <c r="E34"/>
  <c r="C34"/>
  <c r="H33"/>
  <c r="G33"/>
  <c r="F33"/>
  <c r="E33"/>
  <c r="C33"/>
  <c r="H32"/>
  <c r="G32"/>
  <c r="F32"/>
  <c r="F31" s="1"/>
  <c r="E32"/>
  <c r="C32"/>
  <c r="C31" s="1"/>
  <c r="H31"/>
  <c r="H30"/>
  <c r="G30"/>
  <c r="F30"/>
  <c r="E30"/>
  <c r="C30"/>
  <c r="H29"/>
  <c r="F29"/>
  <c r="E29"/>
  <c r="C29"/>
  <c r="B29"/>
  <c r="H28"/>
  <c r="F28"/>
  <c r="E28"/>
  <c r="C28"/>
  <c r="G27"/>
  <c r="H26"/>
  <c r="G26"/>
  <c r="F26"/>
  <c r="E26"/>
  <c r="C26"/>
  <c r="G25"/>
  <c r="F25"/>
  <c r="E25"/>
  <c r="C25"/>
  <c r="G24"/>
  <c r="E24"/>
  <c r="C24"/>
  <c r="H23"/>
  <c r="G23"/>
  <c r="F23"/>
  <c r="E23"/>
  <c r="C23"/>
  <c r="H22"/>
  <c r="G22"/>
  <c r="F22"/>
  <c r="E22"/>
  <c r="C22"/>
  <c r="H21"/>
  <c r="G21"/>
  <c r="F21"/>
  <c r="E21"/>
  <c r="C21"/>
  <c r="H20"/>
  <c r="G20"/>
  <c r="F20"/>
  <c r="E20"/>
  <c r="C20"/>
  <c r="H19"/>
  <c r="G19"/>
  <c r="F19"/>
  <c r="E19"/>
  <c r="C19"/>
  <c r="H18"/>
  <c r="F18"/>
  <c r="E18"/>
  <c r="C18"/>
  <c r="H17"/>
  <c r="F17"/>
  <c r="E17"/>
  <c r="C17"/>
  <c r="H16"/>
  <c r="G16"/>
  <c r="F16"/>
  <c r="E16"/>
  <c r="C16"/>
  <c r="H15"/>
  <c r="G15"/>
  <c r="F15"/>
  <c r="E15"/>
  <c r="C15"/>
  <c r="H14"/>
  <c r="G14"/>
  <c r="F14"/>
  <c r="E14"/>
  <c r="C14"/>
  <c r="H13"/>
  <c r="G13"/>
  <c r="F13"/>
  <c r="E13"/>
  <c r="C13"/>
  <c r="H12"/>
  <c r="F12"/>
  <c r="E12"/>
  <c r="C12"/>
  <c r="H11"/>
  <c r="G11"/>
  <c r="F11"/>
  <c r="E11"/>
  <c r="C11"/>
  <c r="H10"/>
  <c r="G10"/>
  <c r="F10"/>
  <c r="E10"/>
  <c r="C10"/>
  <c r="H9"/>
  <c r="G9"/>
  <c r="F9"/>
  <c r="E9"/>
  <c r="C9"/>
  <c r="H8"/>
  <c r="G8"/>
  <c r="F8"/>
  <c r="E8"/>
  <c r="C8"/>
  <c r="H7"/>
  <c r="G7"/>
  <c r="F7"/>
  <c r="E7"/>
  <c r="C7"/>
  <c r="A3"/>
  <c r="K40" i="3"/>
  <c r="E40"/>
  <c r="K38"/>
  <c r="K37"/>
  <c r="K36" s="1"/>
  <c r="K35" s="1"/>
  <c r="J36"/>
  <c r="J35" s="1"/>
  <c r="I36"/>
  <c r="H36"/>
  <c r="H35" s="1"/>
  <c r="E36"/>
  <c r="I35"/>
  <c r="E35"/>
  <c r="D35"/>
  <c r="C35"/>
  <c r="C41" s="1"/>
  <c r="B35"/>
  <c r="K34"/>
  <c r="H34"/>
  <c r="E34"/>
  <c r="E9" s="1"/>
  <c r="B34"/>
  <c r="K32"/>
  <c r="I32"/>
  <c r="E32"/>
  <c r="C32"/>
  <c r="K30"/>
  <c r="E30"/>
  <c r="K28"/>
  <c r="K27"/>
  <c r="K26"/>
  <c r="K25"/>
  <c r="K24"/>
  <c r="J24"/>
  <c r="I24"/>
  <c r="I9" s="1"/>
  <c r="H24"/>
  <c r="E24"/>
  <c r="K22"/>
  <c r="E22"/>
  <c r="K21"/>
  <c r="E21"/>
  <c r="K20"/>
  <c r="E20"/>
  <c r="K18"/>
  <c r="E18"/>
  <c r="K16"/>
  <c r="K15"/>
  <c r="K14" s="1"/>
  <c r="K10" s="1"/>
  <c r="J14"/>
  <c r="J10" s="1"/>
  <c r="J9" s="1"/>
  <c r="I14"/>
  <c r="H14"/>
  <c r="H10" s="1"/>
  <c r="H9" s="1"/>
  <c r="K13"/>
  <c r="K12"/>
  <c r="K11"/>
  <c r="I10"/>
  <c r="E10"/>
  <c r="D9"/>
  <c r="D41" s="1"/>
  <c r="C9"/>
  <c r="B9"/>
  <c r="B41" s="1"/>
  <c r="A3"/>
  <c r="E44" i="1"/>
  <c r="I44" s="1"/>
  <c r="F43"/>
  <c r="E43"/>
  <c r="F42"/>
  <c r="E42"/>
  <c r="F41"/>
  <c r="E41"/>
  <c r="F40"/>
  <c r="E40"/>
  <c r="F39"/>
  <c r="E39"/>
  <c r="F38"/>
  <c r="E38"/>
  <c r="F37"/>
  <c r="E37"/>
  <c r="F36"/>
  <c r="E36"/>
  <c r="F35"/>
  <c r="E35"/>
  <c r="F34"/>
  <c r="I34" s="1"/>
  <c r="E33"/>
  <c r="C33"/>
  <c r="B33"/>
  <c r="F31"/>
  <c r="E31"/>
  <c r="F29"/>
  <c r="E29"/>
  <c r="F28"/>
  <c r="E28"/>
  <c r="F27"/>
  <c r="E27"/>
  <c r="C27"/>
  <c r="C26" s="1"/>
  <c r="B27"/>
  <c r="E26"/>
  <c r="B26"/>
  <c r="F22"/>
  <c r="F21"/>
  <c r="F20"/>
  <c r="F19"/>
  <c r="F18"/>
  <c r="B18"/>
  <c r="E18" s="1"/>
  <c r="C17"/>
  <c r="C12" s="1"/>
  <c r="F16"/>
  <c r="F15"/>
  <c r="F14"/>
  <c r="F13"/>
  <c r="F10"/>
  <c r="C10"/>
  <c r="C9"/>
  <c r="C8"/>
  <c r="A3"/>
  <c r="D49" i="8" l="1"/>
  <c r="O72"/>
  <c r="O73"/>
  <c r="O74"/>
  <c r="O76"/>
  <c r="O77"/>
  <c r="O78"/>
  <c r="O80"/>
  <c r="O81"/>
  <c r="O82"/>
  <c r="O84"/>
  <c r="O85"/>
  <c r="O86"/>
  <c r="O88"/>
  <c r="O89"/>
  <c r="F100"/>
  <c r="B49"/>
  <c r="B100" s="1"/>
  <c r="G49"/>
  <c r="I49"/>
  <c r="I100" s="1"/>
  <c r="K49"/>
  <c r="K100" s="1"/>
  <c r="M49"/>
  <c r="M100" s="1"/>
  <c r="H11" i="6"/>
  <c r="F95"/>
  <c r="O24" i="8"/>
  <c r="O25"/>
  <c r="L49"/>
  <c r="H49"/>
  <c r="H100" s="1"/>
  <c r="E27" i="5"/>
  <c r="E54"/>
  <c r="C95"/>
  <c r="D95" s="1"/>
  <c r="D12" i="6"/>
  <c r="H17"/>
  <c r="I17" s="1"/>
  <c r="H19"/>
  <c r="I19" s="1"/>
  <c r="H27"/>
  <c r="H29"/>
  <c r="I29" s="1"/>
  <c r="H6" i="7"/>
  <c r="H7"/>
  <c r="H8"/>
  <c r="H9"/>
  <c r="H10"/>
  <c r="H11"/>
  <c r="O52" i="8"/>
  <c r="G49" i="9"/>
  <c r="I99"/>
  <c r="J13"/>
  <c r="J12" s="1"/>
  <c r="J14"/>
  <c r="J15"/>
  <c r="J16"/>
  <c r="J17"/>
  <c r="J18"/>
  <c r="J19"/>
  <c r="B20"/>
  <c r="J25"/>
  <c r="B26"/>
  <c r="B30"/>
  <c r="J50"/>
  <c r="J51"/>
  <c r="J52"/>
  <c r="B53"/>
  <c r="B49" s="1"/>
  <c r="B99" s="1"/>
  <c r="F99"/>
  <c r="J97"/>
  <c r="J98"/>
  <c r="C99"/>
  <c r="J49"/>
  <c r="D99"/>
  <c r="G99"/>
  <c r="O16" i="8"/>
  <c r="E53"/>
  <c r="J53"/>
  <c r="N53"/>
  <c r="O31"/>
  <c r="O30" s="1"/>
  <c r="O33"/>
  <c r="O34"/>
  <c r="O35"/>
  <c r="O37"/>
  <c r="C49"/>
  <c r="C100" s="1"/>
  <c r="O56"/>
  <c r="O57"/>
  <c r="O58"/>
  <c r="O60"/>
  <c r="O61"/>
  <c r="O62"/>
  <c r="O64"/>
  <c r="O65"/>
  <c r="O66"/>
  <c r="O68"/>
  <c r="E69"/>
  <c r="J69"/>
  <c r="N69"/>
  <c r="O94"/>
  <c r="L100"/>
  <c r="E95"/>
  <c r="J95"/>
  <c r="N95"/>
  <c r="G49" i="6"/>
  <c r="G100" s="1"/>
  <c r="I11"/>
  <c r="B49"/>
  <c r="B100" s="1"/>
  <c r="H6"/>
  <c r="I6" s="1"/>
  <c r="H8"/>
  <c r="I8" s="1"/>
  <c r="H14"/>
  <c r="I14" s="1"/>
  <c r="H16"/>
  <c r="I16" s="1"/>
  <c r="H18"/>
  <c r="I18" s="1"/>
  <c r="H22"/>
  <c r="I22" s="1"/>
  <c r="H25"/>
  <c r="I25" s="1"/>
  <c r="C26"/>
  <c r="H32"/>
  <c r="I32" s="1"/>
  <c r="H34"/>
  <c r="I34" s="1"/>
  <c r="H36"/>
  <c r="I36" s="1"/>
  <c r="H38"/>
  <c r="I38" s="1"/>
  <c r="H40"/>
  <c r="I40" s="1"/>
  <c r="H42"/>
  <c r="I42" s="1"/>
  <c r="H44"/>
  <c r="I44" s="1"/>
  <c r="H46"/>
  <c r="I46" s="1"/>
  <c r="H52"/>
  <c r="I52" s="1"/>
  <c r="C53"/>
  <c r="F53"/>
  <c r="H56"/>
  <c r="I56" s="1"/>
  <c r="H59"/>
  <c r="I59" s="1"/>
  <c r="H62"/>
  <c r="I62" s="1"/>
  <c r="H64"/>
  <c r="I64" s="1"/>
  <c r="H66"/>
  <c r="I66" s="1"/>
  <c r="H68"/>
  <c r="I68" s="1"/>
  <c r="C69"/>
  <c r="F69"/>
  <c r="F49" s="1"/>
  <c r="H72"/>
  <c r="I72" s="1"/>
  <c r="H74"/>
  <c r="I74" s="1"/>
  <c r="H76"/>
  <c r="I76" s="1"/>
  <c r="H78"/>
  <c r="I78" s="1"/>
  <c r="H80"/>
  <c r="I80" s="1"/>
  <c r="H82"/>
  <c r="I82" s="1"/>
  <c r="H84"/>
  <c r="I84" s="1"/>
  <c r="H86"/>
  <c r="I86" s="1"/>
  <c r="H88"/>
  <c r="I88" s="1"/>
  <c r="C95"/>
  <c r="H96"/>
  <c r="I96" s="1"/>
  <c r="H98"/>
  <c r="I98" s="1"/>
  <c r="H13" i="7"/>
  <c r="H32"/>
  <c r="H33"/>
  <c r="H34"/>
  <c r="H35"/>
  <c r="H36"/>
  <c r="H37"/>
  <c r="H38"/>
  <c r="H39"/>
  <c r="H40"/>
  <c r="H41"/>
  <c r="H42"/>
  <c r="H43"/>
  <c r="H44"/>
  <c r="H45"/>
  <c r="H46"/>
  <c r="H47"/>
  <c r="H19"/>
  <c r="E49"/>
  <c r="E100" s="1"/>
  <c r="H28"/>
  <c r="H29"/>
  <c r="H50"/>
  <c r="H52"/>
  <c r="H54"/>
  <c r="H56"/>
  <c r="H59"/>
  <c r="H60"/>
  <c r="H61"/>
  <c r="H62"/>
  <c r="H63"/>
  <c r="H64"/>
  <c r="H65"/>
  <c r="H66"/>
  <c r="H67"/>
  <c r="H68"/>
  <c r="H70"/>
  <c r="H71"/>
  <c r="H72"/>
  <c r="H73"/>
  <c r="H74"/>
  <c r="H75"/>
  <c r="H76"/>
  <c r="H77"/>
  <c r="H78"/>
  <c r="H79"/>
  <c r="H80"/>
  <c r="H81"/>
  <c r="H82"/>
  <c r="H83"/>
  <c r="H84"/>
  <c r="H85"/>
  <c r="H86"/>
  <c r="H87"/>
  <c r="H88"/>
  <c r="H89"/>
  <c r="D90"/>
  <c r="H94"/>
  <c r="H96"/>
  <c r="H95" s="1"/>
  <c r="H97"/>
  <c r="H98"/>
  <c r="H27" i="5"/>
  <c r="C27"/>
  <c r="F27"/>
  <c r="H54"/>
  <c r="H50" s="1"/>
  <c r="C54"/>
  <c r="F54"/>
  <c r="F50" s="1"/>
  <c r="E31"/>
  <c r="G31"/>
  <c r="G50"/>
  <c r="G101" s="1"/>
  <c r="E70"/>
  <c r="E91"/>
  <c r="F95"/>
  <c r="D97"/>
  <c r="I97" s="1"/>
  <c r="E95"/>
  <c r="H95"/>
  <c r="I28" i="1"/>
  <c r="I29"/>
  <c r="I31"/>
  <c r="I35"/>
  <c r="I36"/>
  <c r="I37"/>
  <c r="I38"/>
  <c r="I39"/>
  <c r="I40"/>
  <c r="I41"/>
  <c r="I42"/>
  <c r="I43"/>
  <c r="C24"/>
  <c r="H99" i="9"/>
  <c r="E99"/>
  <c r="J96"/>
  <c r="J95" s="1"/>
  <c r="J99" s="1"/>
  <c r="D100" i="8"/>
  <c r="O13"/>
  <c r="O12" s="1"/>
  <c r="O21"/>
  <c r="O20" s="1"/>
  <c r="O50"/>
  <c r="E49"/>
  <c r="O54"/>
  <c r="O70"/>
  <c r="G100"/>
  <c r="O96"/>
  <c r="O27"/>
  <c r="O26" s="1"/>
  <c r="O36"/>
  <c r="O39"/>
  <c r="O43"/>
  <c r="O47"/>
  <c r="O51"/>
  <c r="O55"/>
  <c r="O59"/>
  <c r="O63"/>
  <c r="O67"/>
  <c r="O71"/>
  <c r="O75"/>
  <c r="O79"/>
  <c r="O83"/>
  <c r="O87"/>
  <c r="O97"/>
  <c r="H12" i="7"/>
  <c r="H20"/>
  <c r="H27"/>
  <c r="H31"/>
  <c r="H51"/>
  <c r="H55"/>
  <c r="H57"/>
  <c r="B49"/>
  <c r="B100" s="1"/>
  <c r="D49"/>
  <c r="D100" s="1"/>
  <c r="F49"/>
  <c r="F100" s="1"/>
  <c r="H58"/>
  <c r="G90"/>
  <c r="G49" s="1"/>
  <c r="G100" s="1"/>
  <c r="H92"/>
  <c r="C100"/>
  <c r="I27" i="6"/>
  <c r="H26"/>
  <c r="I26" s="1"/>
  <c r="I97"/>
  <c r="H13"/>
  <c r="H21"/>
  <c r="H31"/>
  <c r="H50"/>
  <c r="H54"/>
  <c r="H70"/>
  <c r="I91"/>
  <c r="I90" s="1"/>
  <c r="H90"/>
  <c r="H94"/>
  <c r="I94" s="1"/>
  <c r="D100"/>
  <c r="D29" i="5"/>
  <c r="I29" s="1"/>
  <c r="C70"/>
  <c r="D96"/>
  <c r="I96" s="1"/>
  <c r="D98"/>
  <c r="I98" s="1"/>
  <c r="D99"/>
  <c r="I99" s="1"/>
  <c r="K9" i="3"/>
  <c r="E41"/>
  <c r="K41"/>
  <c r="I41"/>
  <c r="H41"/>
  <c r="J41"/>
  <c r="I18" i="1"/>
  <c r="C46"/>
  <c r="F17"/>
  <c r="H18"/>
  <c r="F33"/>
  <c r="N49" i="8" l="1"/>
  <c r="N100" s="1"/>
  <c r="F100" i="6"/>
  <c r="J49" i="8"/>
  <c r="J100" s="1"/>
  <c r="I33" i="1"/>
  <c r="I27"/>
  <c r="I26" s="1"/>
  <c r="E100" i="8"/>
  <c r="I95" i="5"/>
  <c r="F101"/>
  <c r="C49" i="6"/>
  <c r="C100" s="1"/>
  <c r="H95"/>
  <c r="I95" s="1"/>
  <c r="H69" i="7"/>
  <c r="H53"/>
  <c r="E50" i="5"/>
  <c r="E101" s="1"/>
  <c r="O53" i="8"/>
  <c r="O95"/>
  <c r="O69"/>
  <c r="O49" s="1"/>
  <c r="H90" i="7"/>
  <c r="H26"/>
  <c r="H30"/>
  <c r="I70" i="6"/>
  <c r="H69"/>
  <c r="I69" s="1"/>
  <c r="I50"/>
  <c r="I21"/>
  <c r="H20"/>
  <c r="I20" s="1"/>
  <c r="I54"/>
  <c r="H53"/>
  <c r="I53" s="1"/>
  <c r="I31"/>
  <c r="H30"/>
  <c r="I30" s="1"/>
  <c r="I13"/>
  <c r="H12"/>
  <c r="I12" s="1"/>
  <c r="C50" i="5"/>
  <c r="C101" s="1"/>
  <c r="F12" i="1"/>
  <c r="F26"/>
  <c r="O100" i="8" l="1"/>
  <c r="H49" i="7"/>
  <c r="H49" i="6"/>
  <c r="H100" s="1"/>
  <c r="I49"/>
  <c r="I100" s="1"/>
  <c r="H100" i="7" l="1"/>
  <c r="H25" i="5" l="1"/>
  <c r="H101" l="1"/>
  <c r="B22" i="1" l="1"/>
  <c r="E22" s="1"/>
  <c r="B14" l="1"/>
  <c r="E14" s="1"/>
  <c r="B12" i="5"/>
  <c r="D12" s="1"/>
  <c r="I12" s="1"/>
  <c r="I22" i="1"/>
  <c r="H22"/>
  <c r="B21"/>
  <c r="E21" s="1"/>
  <c r="B20" l="1"/>
  <c r="E20" s="1"/>
  <c r="B19"/>
  <c r="B15"/>
  <c r="E15" s="1"/>
  <c r="B74" i="5"/>
  <c r="D74" s="1"/>
  <c r="I74" s="1"/>
  <c r="B76"/>
  <c r="D76" s="1"/>
  <c r="I76" s="1"/>
  <c r="B78"/>
  <c r="D78" s="1"/>
  <c r="I78" s="1"/>
  <c r="B80"/>
  <c r="D80" s="1"/>
  <c r="I80" s="1"/>
  <c r="B84"/>
  <c r="D84" s="1"/>
  <c r="I84" s="1"/>
  <c r="B86"/>
  <c r="D86" s="1"/>
  <c r="I86" s="1"/>
  <c r="B90"/>
  <c r="D90" s="1"/>
  <c r="I90" s="1"/>
  <c r="B33"/>
  <c r="D33" s="1"/>
  <c r="I33" s="1"/>
  <c r="B42"/>
  <c r="D42" s="1"/>
  <c r="I42" s="1"/>
  <c r="B44"/>
  <c r="D44" s="1"/>
  <c r="I44" s="1"/>
  <c r="B46"/>
  <c r="D46" s="1"/>
  <c r="I46" s="1"/>
  <c r="B52"/>
  <c r="D52" s="1"/>
  <c r="I52" s="1"/>
  <c r="B56"/>
  <c r="D56" s="1"/>
  <c r="I56" s="1"/>
  <c r="B60"/>
  <c r="D60" s="1"/>
  <c r="I60" s="1"/>
  <c r="B64"/>
  <c r="D64" s="1"/>
  <c r="I64" s="1"/>
  <c r="B68"/>
  <c r="D68" s="1"/>
  <c r="I68" s="1"/>
  <c r="H21" i="1"/>
  <c r="I21"/>
  <c r="B10" i="5"/>
  <c r="D10" s="1"/>
  <c r="I10" s="1"/>
  <c r="B9"/>
  <c r="D9" s="1"/>
  <c r="I9" s="1"/>
  <c r="B16"/>
  <c r="D16" s="1"/>
  <c r="I16" s="1"/>
  <c r="B75"/>
  <c r="D75" s="1"/>
  <c r="I75" s="1"/>
  <c r="B77"/>
  <c r="D77" s="1"/>
  <c r="I77" s="1"/>
  <c r="B83"/>
  <c r="D83" s="1"/>
  <c r="I83" s="1"/>
  <c r="B87"/>
  <c r="D87" s="1"/>
  <c r="I87" s="1"/>
  <c r="B89"/>
  <c r="D89" s="1"/>
  <c r="I89" s="1"/>
  <c r="I14" i="1"/>
  <c r="H14"/>
  <c r="B45" i="5"/>
  <c r="D45" s="1"/>
  <c r="I45" s="1"/>
  <c r="B47"/>
  <c r="D47" s="1"/>
  <c r="I47" s="1"/>
  <c r="B53"/>
  <c r="D53" s="1"/>
  <c r="I53" s="1"/>
  <c r="B59"/>
  <c r="D59" s="1"/>
  <c r="I59" s="1"/>
  <c r="B61"/>
  <c r="D61" s="1"/>
  <c r="I61" s="1"/>
  <c r="B16" i="1"/>
  <c r="E16" s="1"/>
  <c r="I16" s="1"/>
  <c r="B13"/>
  <c r="B23" i="5"/>
  <c r="D23" s="1"/>
  <c r="I23" s="1"/>
  <c r="B8"/>
  <c r="D8" s="1"/>
  <c r="I8" s="1"/>
  <c r="B17"/>
  <c r="D17" s="1"/>
  <c r="I17" s="1"/>
  <c r="B72"/>
  <c r="D72" s="1"/>
  <c r="I72" s="1"/>
  <c r="B82"/>
  <c r="D82" s="1"/>
  <c r="I82" s="1"/>
  <c r="B88"/>
  <c r="D88" s="1"/>
  <c r="I88" s="1"/>
  <c r="B26"/>
  <c r="D26" s="1"/>
  <c r="I26" s="1"/>
  <c r="B48"/>
  <c r="D48" s="1"/>
  <c r="I48" s="1"/>
  <c r="B58"/>
  <c r="D58" s="1"/>
  <c r="I58" s="1"/>
  <c r="B62"/>
  <c r="D62" s="1"/>
  <c r="I62" s="1"/>
  <c r="B66"/>
  <c r="D66" s="1"/>
  <c r="I66" s="1"/>
  <c r="B85"/>
  <c r="D85" s="1"/>
  <c r="I85" s="1"/>
  <c r="B15"/>
  <c r="D15" s="1"/>
  <c r="I15" s="1"/>
  <c r="B73"/>
  <c r="B79"/>
  <c r="D79" s="1"/>
  <c r="I79" s="1"/>
  <c r="B81"/>
  <c r="D81" s="1"/>
  <c r="I81" s="1"/>
  <c r="B93"/>
  <c r="D93" s="1"/>
  <c r="I93" s="1"/>
  <c r="B41"/>
  <c r="D41" s="1"/>
  <c r="I41" s="1"/>
  <c r="B57"/>
  <c r="D57" s="1"/>
  <c r="I57" s="1"/>
  <c r="B63"/>
  <c r="D63" s="1"/>
  <c r="I63" s="1"/>
  <c r="B65"/>
  <c r="D65" s="1"/>
  <c r="I65" s="1"/>
  <c r="B67"/>
  <c r="D67" s="1"/>
  <c r="I67" s="1"/>
  <c r="B69"/>
  <c r="D69" s="1"/>
  <c r="I69" s="1"/>
  <c r="B10" i="1"/>
  <c r="E10" s="1"/>
  <c r="D73" i="5" l="1"/>
  <c r="I73" s="1"/>
  <c r="B36"/>
  <c r="D36" s="1"/>
  <c r="I36" s="1"/>
  <c r="E13" i="1"/>
  <c r="B25" i="5"/>
  <c r="D25" s="1"/>
  <c r="I25" s="1"/>
  <c r="B40"/>
  <c r="D40" s="1"/>
  <c r="I40" s="1"/>
  <c r="B35"/>
  <c r="D35" s="1"/>
  <c r="I35" s="1"/>
  <c r="B51"/>
  <c r="B37"/>
  <c r="D37" s="1"/>
  <c r="I37" s="1"/>
  <c r="B19"/>
  <c r="D19" s="1"/>
  <c r="I19" s="1"/>
  <c r="B43"/>
  <c r="D43" s="1"/>
  <c r="I43" s="1"/>
  <c r="B20"/>
  <c r="D20" s="1"/>
  <c r="I20" s="1"/>
  <c r="H15" i="1"/>
  <c r="I15"/>
  <c r="H10"/>
  <c r="I10"/>
  <c r="B30" i="5"/>
  <c r="D30" s="1"/>
  <c r="I30" s="1"/>
  <c r="B11"/>
  <c r="D11" s="1"/>
  <c r="I11" s="1"/>
  <c r="B18"/>
  <c r="D18" s="1"/>
  <c r="I18" s="1"/>
  <c r="B34"/>
  <c r="D34" s="1"/>
  <c r="I34" s="1"/>
  <c r="B24"/>
  <c r="D24" s="1"/>
  <c r="I24" s="1"/>
  <c r="B38"/>
  <c r="D38" s="1"/>
  <c r="I38" s="1"/>
  <c r="B39"/>
  <c r="D39" s="1"/>
  <c r="I39" s="1"/>
  <c r="E19" i="1"/>
  <c r="B17"/>
  <c r="B12" s="1"/>
  <c r="H20"/>
  <c r="I20"/>
  <c r="B7" i="5" l="1"/>
  <c r="B14"/>
  <c r="B71"/>
  <c r="B28"/>
  <c r="I13" i="1"/>
  <c r="H13"/>
  <c r="B22" i="5"/>
  <c r="H19" i="1"/>
  <c r="E17"/>
  <c r="I19"/>
  <c r="I17" s="1"/>
  <c r="I12" s="1"/>
  <c r="B55" i="5"/>
  <c r="D51"/>
  <c r="B92"/>
  <c r="B32"/>
  <c r="B31" l="1"/>
  <c r="D32"/>
  <c r="I51"/>
  <c r="B54"/>
  <c r="D55"/>
  <c r="E12" i="1"/>
  <c r="H17"/>
  <c r="B21" i="5"/>
  <c r="D22"/>
  <c r="B27"/>
  <c r="D28"/>
  <c r="D71"/>
  <c r="B70"/>
  <c r="B13"/>
  <c r="D14"/>
  <c r="D7"/>
  <c r="D92"/>
  <c r="B91"/>
  <c r="F9" i="1"/>
  <c r="F8" l="1"/>
  <c r="I7" i="5"/>
  <c r="I92"/>
  <c r="I91" s="1"/>
  <c r="I50" s="1"/>
  <c r="D91"/>
  <c r="D13"/>
  <c r="I13" s="1"/>
  <c r="I14"/>
  <c r="D70"/>
  <c r="I70" s="1"/>
  <c r="I71"/>
  <c r="I28"/>
  <c r="I27" s="1"/>
  <c r="D27"/>
  <c r="D21"/>
  <c r="I22"/>
  <c r="I21" s="1"/>
  <c r="D54"/>
  <c r="D50" s="1"/>
  <c r="I55"/>
  <c r="I54" s="1"/>
  <c r="D31"/>
  <c r="I32"/>
  <c r="I31" s="1"/>
  <c r="H12" i="1"/>
  <c r="B50" i="5"/>
  <c r="B101" s="1"/>
  <c r="D101" l="1"/>
  <c r="I101"/>
  <c r="F24" i="1"/>
  <c r="F46" l="1"/>
  <c r="B9" l="1"/>
  <c r="E9" l="1"/>
  <c r="B8"/>
  <c r="B24" s="1"/>
  <c r="B46" s="1"/>
  <c r="E8" l="1"/>
  <c r="I9"/>
  <c r="I8" s="1"/>
  <c r="I24" s="1"/>
  <c r="I46" s="1"/>
  <c r="H9"/>
  <c r="E24" l="1"/>
  <c r="H8"/>
  <c r="E46" l="1"/>
  <c r="H46" s="1"/>
  <c r="H24"/>
</calcChain>
</file>

<file path=xl/sharedStrings.xml><?xml version="1.0" encoding="utf-8"?>
<sst xmlns="http://schemas.openxmlformats.org/spreadsheetml/2006/main" count="934" uniqueCount="371">
  <si>
    <t>STATUS OF CY 2017 BUDGET PROGRAM (PRELIMINARY)</t>
  </si>
  <si>
    <t>(In Thousand Pesos)</t>
  </si>
  <si>
    <t>PARTICULARS</t>
  </si>
  <si>
    <t>2017 PROGRAM</t>
  </si>
  <si>
    <t xml:space="preserve">ALLOTMENT RELEASES </t>
  </si>
  <si>
    <t>% of Releases Over Program</t>
  </si>
  <si>
    <t xml:space="preserve">BALANCE                 </t>
  </si>
  <si>
    <t>PROGRAM</t>
  </si>
  <si>
    <t>ADJUSTMENTS</t>
  </si>
  <si>
    <t>ADJUSTED PROGRAM</t>
  </si>
  <si>
    <t xml:space="preserve">   A. GAA - R.A. 10924</t>
  </si>
  <si>
    <t xml:space="preserve">         Departments </t>
  </si>
  <si>
    <t xml:space="preserve">         Special Purpose Funds </t>
  </si>
  <si>
    <t xml:space="preserve">  B.  AUTOMATIC APPROPRIATIONS</t>
  </si>
  <si>
    <t xml:space="preserve">        Retirement and Life Insurance Premium</t>
  </si>
  <si>
    <t>a/</t>
  </si>
  <si>
    <t xml:space="preserve">        Internal Revenue Allotment</t>
  </si>
  <si>
    <t xml:space="preserve">        Pension of Ex-Pres./Ex Pres. Widows</t>
  </si>
  <si>
    <t xml:space="preserve">         Grants/Donations</t>
  </si>
  <si>
    <t xml:space="preserve"> </t>
  </si>
  <si>
    <t xml:space="preserve">        Special Account in the General Fund</t>
  </si>
  <si>
    <t xml:space="preserve">             Motor Vehicle Users Charge Fund</t>
  </si>
  <si>
    <t xml:space="preserve">             Others</t>
  </si>
  <si>
    <t xml:space="preserve">        Net Lending             </t>
  </si>
  <si>
    <t xml:space="preserve">        Interest Payments</t>
  </si>
  <si>
    <t xml:space="preserve">        Tax Expenditures Fund/Customs Duties and Taxes</t>
  </si>
  <si>
    <t>ORIGINAL PROGRAM</t>
  </si>
  <si>
    <t>OTHER RELEASES</t>
  </si>
  <si>
    <t>b/</t>
  </si>
  <si>
    <t>CONTINUING APPRO., R.A. 10717</t>
  </si>
  <si>
    <t xml:space="preserve">        Departments </t>
  </si>
  <si>
    <t xml:space="preserve">        Special Purpose Funds </t>
  </si>
  <si>
    <t>UNPROGRAMMED APPROPRIATIONS</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</si>
  <si>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</si>
  <si>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</si>
  <si>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</si>
  <si>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</si>
  <si>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</si>
  <si>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Program (Revalidation)</t>
  </si>
  <si>
    <t xml:space="preserve">       Motor Vehicle Users Charge Fund</t>
  </si>
  <si>
    <t xml:space="preserve">       Pension of Ex-Pres./Ex-Pres. Widows</t>
  </si>
  <si>
    <t xml:space="preserve">       Tax Exp. Fund/CDT</t>
  </si>
  <si>
    <t xml:space="preserve">       RA 9335</t>
  </si>
  <si>
    <t xml:space="preserve">       Stocks Subs.</t>
  </si>
  <si>
    <t>TOTAL</t>
  </si>
  <si>
    <t>NOTES:</t>
  </si>
  <si>
    <t>a. To effect the release to the DPWH for the construction of farm-to-mill road projects per Special Provision No. 2, BSGC-SRA, 2017 GAA, R.A. 10924</t>
  </si>
  <si>
    <t>b  Pertains to additional requirement for RLIP of various agencies corresponding to the newly-created/filled up positions</t>
  </si>
  <si>
    <t xml:space="preserve">c.  Authorized appropriations, which are being accommodated within the year's expenditure program. </t>
  </si>
  <si>
    <t>a.  Pertains to additional requirement for RLIP of various agencies corresponding to the newly-created/filled up positions</t>
  </si>
  <si>
    <t>2016 Continuing Appro.</t>
  </si>
  <si>
    <t>Adjustments</t>
  </si>
  <si>
    <t>CY 2017 PROGRAM</t>
  </si>
  <si>
    <t>RELEASES</t>
  </si>
  <si>
    <t>BALANCE</t>
  </si>
  <si>
    <t>UNRELEASED
CONT.</t>
  </si>
  <si>
    <t>Program</t>
  </si>
  <si>
    <t>Adjusted Program</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</si>
  <si>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</si>
  <si>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</si>
  <si>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</si>
  <si>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</si>
  <si>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</si>
  <si>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</si>
  <si>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</si>
  <si>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</si>
  <si>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</si>
  <si>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</si>
  <si>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</si>
  <si>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</si>
  <si>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</si>
  <si>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</si>
  <si>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</si>
  <si>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</si>
  <si>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</si>
  <si>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</si>
  <si>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</si>
  <si>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</si>
  <si>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</si>
  <si>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</si>
  <si>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</si>
  <si>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</si>
  <si>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</si>
  <si>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</si>
  <si>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</si>
  <si>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</si>
  <si>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</si>
  <si>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</si>
  <si>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</si>
  <si>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</si>
  <si>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</si>
  <si>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</si>
  <si>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</si>
  <si>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</si>
  <si>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</si>
  <si>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</si>
  <si>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</si>
  <si>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OEOs</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</si>
  <si>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</si>
  <si>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</si>
  <si>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</si>
  <si>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</si>
  <si>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</si>
  <si>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</si>
  <si>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</si>
  <si>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</si>
  <si>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</si>
  <si>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</si>
  <si>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</si>
  <si>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</si>
  <si>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</si>
  <si>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</si>
  <si>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</si>
  <si>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</si>
  <si>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</si>
  <si>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</si>
  <si>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</si>
  <si>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</si>
  <si>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</si>
  <si>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</si>
  <si>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</si>
  <si>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</si>
  <si>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</si>
  <si>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</si>
  <si>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</si>
  <si>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</si>
  <si>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</si>
  <si>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</si>
  <si>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</si>
  <si>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</si>
  <si>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PRRC</t>
  </si>
  <si>
    <t xml:space="preserve">        PCW</t>
  </si>
  <si>
    <t xml:space="preserve">         PCW</t>
  </si>
  <si>
    <t xml:space="preserve">        PCC</t>
  </si>
  <si>
    <t xml:space="preserve">         PCC</t>
  </si>
  <si>
    <t xml:space="preserve">        PDEA</t>
  </si>
  <si>
    <t xml:space="preserve">         PDEA</t>
  </si>
  <si>
    <t xml:space="preserve">        Philracom</t>
  </si>
  <si>
    <t xml:space="preserve">         Philracom</t>
  </si>
  <si>
    <t xml:space="preserve">        PSC</t>
  </si>
  <si>
    <t xml:space="preserve">         PSC</t>
  </si>
  <si>
    <t xml:space="preserve">        PCUP</t>
  </si>
  <si>
    <t xml:space="preserve">         PCUP</t>
  </si>
  <si>
    <t xml:space="preserve">        PLLO</t>
  </si>
  <si>
    <t xml:space="preserve">         PLLO</t>
  </si>
  <si>
    <t xml:space="preserve">        PMS</t>
  </si>
  <si>
    <t xml:space="preserve">         PMS</t>
  </si>
  <si>
    <t xml:space="preserve">       TESDA</t>
  </si>
  <si>
    <t xml:space="preserve">        TESDA</t>
  </si>
  <si>
    <t xml:space="preserve">           CO</t>
  </si>
  <si>
    <t xml:space="preserve">           ROs</t>
  </si>
  <si>
    <t xml:space="preserve">   Special Purpose Funds</t>
  </si>
  <si>
    <t>SPFs</t>
  </si>
  <si>
    <t>Budgetary Support to Government Corporations</t>
  </si>
  <si>
    <t xml:space="preserve">       BSGC</t>
  </si>
  <si>
    <t>Allocation to Local Government Units</t>
  </si>
  <si>
    <t xml:space="preserve">       ALGU</t>
  </si>
  <si>
    <t>Metropolitan Manila Development Authority</t>
  </si>
  <si>
    <t xml:space="preserve">         MMDA</t>
  </si>
  <si>
    <t>Special Shares of LGUs in the Proceeds of National Taxes</t>
  </si>
  <si>
    <t xml:space="preserve">         SSPNT</t>
  </si>
  <si>
    <t>Barangay Officials Death Benefits Fund</t>
  </si>
  <si>
    <t xml:space="preserve">          BODBF</t>
  </si>
  <si>
    <t>Local Government Support Fund</t>
  </si>
  <si>
    <t xml:space="preserve">         LGSF</t>
  </si>
  <si>
    <t>Special Shares of LGUs in the Proceeds of Fire Code Fees</t>
  </si>
  <si>
    <t xml:space="preserve">         SSPFCF</t>
  </si>
  <si>
    <t>Contingent Fund</t>
  </si>
  <si>
    <t xml:space="preserve">       Contingent </t>
  </si>
  <si>
    <t>Miscellaneous Personnel Benefits Fund</t>
  </si>
  <si>
    <t xml:space="preserve">       MPBF</t>
  </si>
  <si>
    <t>National Disaster Risk Reduction and Management Fund</t>
  </si>
  <si>
    <t xml:space="preserve">       NDRRMF</t>
  </si>
  <si>
    <t>Pension and Gratuity Fund</t>
  </si>
  <si>
    <t xml:space="preserve">       PGF</t>
  </si>
  <si>
    <t>B. Automatic Appropriations</t>
  </si>
  <si>
    <t xml:space="preserve">      Retirement and Life Insurance Premium</t>
  </si>
  <si>
    <t xml:space="preserve">      Internal Revenue Allotment</t>
  </si>
  <si>
    <t xml:space="preserve">       Pension of Ex-Pres./Ex Pres. Widows</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</si>
  <si>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</si>
  <si>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</si>
  <si>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</si>
  <si>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</si>
  <si>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</si>
  <si>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</si>
  <si>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</si>
  <si>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</si>
  <si>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</si>
  <si>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</si>
  <si>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</si>
  <si>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FDCP</t>
  </si>
  <si>
    <t xml:space="preserve">            Proper</t>
  </si>
  <si>
    <t xml:space="preserve">         TESDA</t>
  </si>
  <si>
    <t xml:space="preserve">    Special Purpose Funds</t>
  </si>
  <si>
    <t xml:space="preserve">  UNPROGRAMMED APPROPRIATIONS</t>
  </si>
  <si>
    <t xml:space="preserve">  OTHER AUTOMATIC APPROPRIATIONS</t>
  </si>
  <si>
    <t xml:space="preserve">     RLIP</t>
  </si>
  <si>
    <t xml:space="preserve">     Grants/Donations</t>
  </si>
  <si>
    <t xml:space="preserve">     SAGF-OTHERS</t>
  </si>
  <si>
    <t xml:space="preserve">    Military Camps Sales Proceeds Fund</t>
  </si>
  <si>
    <t>MVUCF</t>
  </si>
  <si>
    <t xml:space="preserve">    Pension of Ex-Pres./Ex-Pres. Widows</t>
  </si>
  <si>
    <t xml:space="preserve">    Tax Exp. Fund/CDT</t>
  </si>
  <si>
    <t xml:space="preserve">     RA 9335</t>
  </si>
  <si>
    <t xml:space="preserve">     Stocks Subs.</t>
  </si>
  <si>
    <t xml:space="preserve">CY 2017 PROGRAM ADJUSTMENTS </t>
  </si>
  <si>
    <t>2017 GAA, R.A. 10924</t>
  </si>
  <si>
    <t>(amounts in thousand pesos)</t>
  </si>
  <si>
    <t>FROM:</t>
  </si>
  <si>
    <t>TO:</t>
  </si>
  <si>
    <t>DEPT./
AGENCY/SPF</t>
  </si>
  <si>
    <t>ALLOTMENT CLASS</t>
  </si>
  <si>
    <t>LEGAL BASIS</t>
  </si>
  <si>
    <t>PS</t>
  </si>
  <si>
    <t>MOOE</t>
  </si>
  <si>
    <t>CO</t>
  </si>
  <si>
    <t>DEPARTMENTS</t>
  </si>
  <si>
    <t>OP</t>
  </si>
  <si>
    <t>For  the implementation of activities related to 
  ASEAN hosting</t>
  </si>
  <si>
    <t>Special Provision No. 1 , OP, 2017 GAA ,
   RA 10924</t>
  </si>
  <si>
    <t>DILG - OSEC</t>
  </si>
  <si>
    <t>General Management and Supervision</t>
  </si>
  <si>
    <t>DOT - OSEC</t>
  </si>
  <si>
    <t>Tourism Standards Development, Regulation
   and Accreditation</t>
  </si>
  <si>
    <t>DTI - OSEC</t>
  </si>
  <si>
    <t>Identification and assesment of actual business 
   opportunities for Philippine exporters and 
   promoting the country as an attractive 
   investment area</t>
  </si>
  <si>
    <t>Formulation, coordination and implementation
   of  integrated public information plans and 
   programs</t>
  </si>
  <si>
    <t>Dissemination of developmental information</t>
  </si>
  <si>
    <t>DA-OSEC</t>
  </si>
  <si>
    <t>DPWH-OSEC</t>
  </si>
  <si>
    <t>For the implementation of Farm-to-Market Roads</t>
  </si>
  <si>
    <t>Special Provision No. 8, DA 2017 GAA, 
  R.A. 10924</t>
  </si>
  <si>
    <t>DepEd-OSEC</t>
  </si>
  <si>
    <t>Provision and Maintenance of Basic Education
  Facilities</t>
  </si>
  <si>
    <t>Special Provision No. 4, DepEd, 2017 GAA, 
  R.A. 10924</t>
  </si>
  <si>
    <t>ARMM</t>
  </si>
  <si>
    <t xml:space="preserve">To effect the release of funds to ARMM-ORG for
   the repair/rehabilitation of classrooms </t>
  </si>
  <si>
    <t xml:space="preserve"> Special Provision No. 15, DepEd 2017 GAA, 
   RA 10924</t>
  </si>
  <si>
    <t>To effect the release of funds to ARMM-ORG for
   the provision of school furniture</t>
  </si>
  <si>
    <t>DICT-OSEC</t>
  </si>
  <si>
    <t>To effect adjustments relative to FY 2017 
   Personnel Services requirements of transferred 
   personnel from DICT-OSEC for the period of 
   September to December, 2017.</t>
  </si>
  <si>
    <t>DILG-BJMP</t>
  </si>
  <si>
    <t>DOST-OSEC</t>
  </si>
  <si>
    <t>DOTr-OSEC</t>
  </si>
  <si>
    <t>NDRRMF</t>
  </si>
  <si>
    <t>Augmentation of the NDRRMF from the generated
  savings/unutilized balances of the DPWH</t>
  </si>
  <si>
    <t>OP approval dated October 30, 2017</t>
  </si>
  <si>
    <t>DSWD-OSEC</t>
  </si>
  <si>
    <t>For the implementation of the DSWD Banner 
  Programs for FY 2017:
   a. Supplementary Feeding Program
   b. Recovery and Reintegration 
       Program for Trafficked Persons
   c. Social Pension for Indigent Senior 
      Citizens</t>
  </si>
  <si>
    <t xml:space="preserve">Special Provision No. 7, DSWD, 2017 GAA, 
  R.A. No. 10924 
  </t>
  </si>
  <si>
    <t>DBM-OSEC</t>
  </si>
  <si>
    <t>For the payment of 9% personnel share in GSIS 
  Premium contribution of ARMM-DepEd</t>
  </si>
  <si>
    <t>Release to DBM per GSIS-ARMM-DBM 
  Memorandum of Agreement dated 
  March 18, 2004</t>
  </si>
  <si>
    <t>SPECIAL PURPOSE FUNDS</t>
  </si>
  <si>
    <t>BSGC-Sugar Regulatory 
 Administration</t>
  </si>
  <si>
    <t>DPWH</t>
  </si>
  <si>
    <t xml:space="preserve">To effect the release to the DPWH for the 
   construction of farm-to-mill road projects
</t>
  </si>
  <si>
    <t>Special Provision No. 2, BSGC-SRA, 2017 
  GAA, RA 10924</t>
  </si>
  <si>
    <t>Modification of allotment class</t>
  </si>
  <si>
    <t>Release per SARO No. BMB-A-17-0016216</t>
  </si>
  <si>
    <t>Pension and Gratuity 
  Fund</t>
  </si>
  <si>
    <t>Augmentation of the Contingent Fund from the
  FY 2017 estimated savings of the Pension and 
  Gratuity Fund</t>
  </si>
  <si>
    <t>With OP approval dated September 27, 2017
   (Pursuant to Section 25 (5), Article VI of the 
   1987 Constitution and Section 39, Chapter 5, 
    Book VI of Executive Order No. 292,
    as well as Sections 66, 67, 68 and 81 of 
    the General Provisions of the 2017 GAA, 
    R.A. 10924)</t>
  </si>
  <si>
    <t>2016 GAA, R.A. 10717</t>
  </si>
  <si>
    <t>DepEd</t>
  </si>
  <si>
    <t xml:space="preserve">To effect the release of funds to ARMM-ORG  to
   cover the provision for the purchase of school 
   furnitures for the newly constructed classrooms. </t>
  </si>
  <si>
    <t xml:space="preserve">Special Provision No. 16 of the DepEd budget, 
  R.A. No. 10717, FY 2016 GAA, </t>
  </si>
  <si>
    <t xml:space="preserve"> NDRRMF was augmented by P9.532 billion,
   sourced from the DPWH's generated 
   savings/unutilized balances. </t>
  </si>
  <si>
    <t xml:space="preserve"> Per OP approval dated October 30, 2017 </t>
  </si>
  <si>
    <t xml:space="preserve"> Augmentation of MOOE from the Contingent 
  Fund's capital outlays balance </t>
  </si>
  <si>
    <t xml:space="preserve">Per authority granted by the OP to the DBM, 
  i.e., to approve modification of allotment 
  classes within the CF, as the need arises, 
  subject to relevant laws, rules and regulations. </t>
  </si>
  <si>
    <t>SUCs</t>
  </si>
  <si>
    <t>Pertains to the issuance of negative SARO to the 
   SUC-Rizal Technological University 
   corresponding to unoblgated portion of the
   released allotment, which will no longer be utilized.</t>
  </si>
  <si>
    <t>SARO NO.  NCR-17-0009502 dated July 3, 
  2017 and SARO No. NCR-17-0010453 dated 
  July 18, 2017</t>
  </si>
  <si>
    <t>CY 2017 ALLOTMENT RELEASES</t>
  </si>
  <si>
    <t>ALL SOURCES</t>
  </si>
  <si>
    <t>NEW GAA - R.A. 10924</t>
  </si>
  <si>
    <t>Automatic Appropriations</t>
  </si>
  <si>
    <t>Unprogrammed Appropriations</t>
  </si>
  <si>
    <t>Continuing Appropriations,
R.A. 10717</t>
  </si>
  <si>
    <t xml:space="preserve">TOTAL </t>
  </si>
  <si>
    <t>Regular</t>
  </si>
  <si>
    <t>Special Purpose Funds</t>
  </si>
  <si>
    <t>Total</t>
  </si>
  <si>
    <t>Department</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</si>
  <si>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</si>
  <si>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</si>
  <si>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</si>
  <si>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</si>
  <si>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</si>
  <si>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</si>
  <si>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</si>
  <si>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</si>
  <si>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</si>
  <si>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</si>
  <si>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</si>
  <si>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</si>
  <si>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</si>
  <si>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</si>
  <si>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</si>
  <si>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</si>
  <si>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</si>
  <si>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</si>
  <si>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</si>
  <si>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</si>
  <si>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</si>
  <si>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</si>
  <si>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</si>
  <si>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</si>
  <si>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</si>
  <si>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</si>
  <si>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</si>
  <si>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</si>
  <si>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</si>
  <si>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</si>
  <si>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</si>
  <si>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</si>
  <si>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</si>
  <si>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</si>
  <si>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</si>
  <si>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</si>
  <si>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OMB</t>
  </si>
  <si>
    <t xml:space="preserve">      GOCCs</t>
  </si>
  <si>
    <t xml:space="preserve">       LGUs </t>
  </si>
  <si>
    <t xml:space="preserve">         CO</t>
  </si>
  <si>
    <t xml:space="preserve">         ROs</t>
  </si>
  <si>
    <t xml:space="preserve">      MMDA</t>
  </si>
  <si>
    <t xml:space="preserve">      Interest Payments</t>
  </si>
  <si>
    <t>CONTINUING  APPROPRIATIONS-R.A. 10717</t>
  </si>
  <si>
    <t>REGULAR</t>
  </si>
  <si>
    <t>Allocation to LGUs</t>
  </si>
  <si>
    <t>Miscellaneous 
Personnel 
Benefits Fund</t>
  </si>
  <si>
    <t>SUB-TOTAL SPFs</t>
  </si>
  <si>
    <t>GRAND TOTAL</t>
  </si>
  <si>
    <t xml:space="preserve">       DOTC</t>
  </si>
  <si>
    <t xml:space="preserve">         OMB </t>
  </si>
  <si>
    <t xml:space="preserve">      LGUs </t>
  </si>
  <si>
    <t xml:space="preserve">     MMDA</t>
  </si>
  <si>
    <t>SPECIAL PURPOSE FUNDS-R.A. 10924</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</si>
  <si>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</si>
  <si>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</si>
  <si>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</si>
  <si>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</si>
  <si>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</si>
  <si>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</si>
  <si>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</si>
  <si>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</si>
  <si>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</si>
  <si>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</si>
  <si>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</si>
  <si>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</si>
  <si>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</si>
  <si>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</si>
  <si>
    <t>Support to Foreign-Assisted Projects</t>
  </si>
  <si>
    <t>Capability Enhancement Program</t>
  </si>
  <si>
    <t>Support for Infrastructure Projects and Social Programs</t>
  </si>
  <si>
    <t>Risk Management Program</t>
  </si>
  <si>
    <t>General Fund Adjustments-for the Other Agencies</t>
  </si>
  <si>
    <t>General Fund Adjustments-for the Share of ARMM</t>
  </si>
  <si>
    <t>Rehabilitation and Reconstruction Fund</t>
  </si>
  <si>
    <t xml:space="preserve">             CO</t>
  </si>
  <si>
    <t xml:space="preserve">             ROs</t>
  </si>
  <si>
    <t xml:space="preserve">       MMDA</t>
  </si>
  <si>
    <t>PCOO</t>
  </si>
  <si>
    <t>Proper</t>
  </si>
  <si>
    <t>PIA</t>
  </si>
  <si>
    <t xml:space="preserve">       OEOs</t>
  </si>
  <si>
    <t xml:space="preserve">    AFP Modernization Program (Revalidation)</t>
  </si>
  <si>
    <t xml:space="preserve">b.  Authorized releases, which are being accommodated within the year's expenditure program. </t>
  </si>
  <si>
    <t>Details of Releases</t>
  </si>
  <si>
    <t>Details of Program Adjustment</t>
  </si>
</sst>
</file>

<file path=xl/styles.xml><?xml version="1.0" encoding="utf-8"?>
<styleSheet xmlns="http://schemas.openxmlformats.org/spreadsheetml/2006/main">
  <numFmts count="3">
    <numFmt numFmtId="43" formatCode="_(* #,##0.00_);_(* \(#,##0.00\);_(* &quot;-&quot;??_);_(@_)"/>
    <numFmt numFmtId="164" formatCode="_(* #,##0_);_(* \(#,##0\);_(* &quot;-&quot;??_);_(@_)"/>
    <numFmt numFmtId="165" formatCode="0.0%"/>
  </numFmts>
  <fonts count="24">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i/>
      <sz val="9"/>
      <name val="Arial Narrow"/>
      <family val="2"/>
    </font>
    <font>
      <b/>
      <i/>
      <sz val="10"/>
      <name val="Arial Narrow"/>
      <family val="2"/>
    </font>
    <font>
      <sz val="10"/>
      <color rgb="FFFF0000"/>
      <name val="Arial Narrow"/>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b/>
      <sz val="9"/>
      <name val="Arial Narrow"/>
      <family val="2"/>
    </font>
    <font>
      <sz val="10"/>
      <color indexed="10"/>
      <name val="Arial Narrow"/>
      <family val="2"/>
    </font>
    <font>
      <b/>
      <sz val="8"/>
      <name val="Arial Narrow"/>
      <family val="2"/>
    </font>
    <font>
      <b/>
      <sz val="11"/>
      <name val="Arial"/>
      <family val="2"/>
    </font>
    <font>
      <sz val="11"/>
      <name val="Arial"/>
      <family val="2"/>
    </font>
    <font>
      <sz val="11"/>
      <name val="Arial Narrow"/>
      <family val="2"/>
    </font>
    <font>
      <b/>
      <sz val="11"/>
      <name val="Arial Narrow"/>
      <family val="2"/>
    </font>
    <font>
      <u val="singleAccounting"/>
      <sz val="10"/>
      <name val="Arial Narrow"/>
      <family val="2"/>
    </font>
    <font>
      <b/>
      <sz val="9"/>
      <color rgb="FFFF0000"/>
      <name val="Arial Narrow"/>
      <family val="2"/>
    </font>
    <font>
      <b/>
      <sz val="10"/>
      <color rgb="FFFF0000"/>
      <name val="Arial Narrow"/>
      <family val="2"/>
    </font>
    <font>
      <b/>
      <i/>
      <sz val="10"/>
      <color rgb="FFFF0000"/>
      <name val="Arial Narrow"/>
      <family val="2"/>
    </font>
  </fonts>
  <fills count="1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indexed="22"/>
        <bgColor indexed="64"/>
      </patternFill>
    </fill>
    <fill>
      <patternFill patternType="solid">
        <fgColor indexed="5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504">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3" borderId="1" xfId="1" applyNumberFormat="1" applyFont="1" applyFill="1" applyBorder="1" applyAlignment="1">
      <alignment horizontal="center" vertical="center"/>
    </xf>
    <xf numFmtId="164" fontId="3" fillId="3" borderId="1" xfId="1" applyNumberFormat="1" applyFont="1" applyFill="1" applyBorder="1" applyAlignment="1">
      <alignment horizontal="center" vertical="center" wrapText="1"/>
    </xf>
    <xf numFmtId="164" fontId="3" fillId="0" borderId="4" xfId="1" applyNumberFormat="1" applyFont="1" applyFill="1" applyBorder="1" applyAlignment="1">
      <alignment horizontal="left"/>
    </xf>
    <xf numFmtId="164" fontId="3" fillId="0" borderId="8"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4" fontId="3" fillId="0" borderId="7" xfId="1" applyNumberFormat="1" applyFont="1" applyFill="1" applyBorder="1" applyAlignment="1">
      <alignment horizontal="center" wrapText="1"/>
    </xf>
    <xf numFmtId="164" fontId="3" fillId="0" borderId="10" xfId="1" applyNumberFormat="1" applyFont="1" applyFill="1" applyBorder="1" applyAlignment="1">
      <alignment horizontal="center" wrapText="1"/>
    </xf>
    <xf numFmtId="165" fontId="3" fillId="0" borderId="8" xfId="2"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left"/>
    </xf>
    <xf numFmtId="164" fontId="2" fillId="0" borderId="11"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1" xfId="2"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0" xfId="1" applyNumberFormat="1" applyFont="1" applyFill="1" applyBorder="1"/>
    <xf numFmtId="164" fontId="2" fillId="0" borderId="4" xfId="1" applyNumberFormat="1" applyFont="1" applyBorder="1" applyAlignment="1">
      <alignment horizontal="left"/>
    </xf>
    <xf numFmtId="164" fontId="3" fillId="0" borderId="4" xfId="1" applyNumberFormat="1" applyFont="1" applyFill="1" applyBorder="1" applyAlignment="1">
      <alignment horizontal="center"/>
    </xf>
    <xf numFmtId="164" fontId="3" fillId="0" borderId="0" xfId="1" applyNumberFormat="1" applyFont="1" applyFill="1" applyBorder="1" applyAlignment="1">
      <alignment horizontal="center"/>
    </xf>
    <xf numFmtId="164" fontId="3" fillId="0" borderId="11"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165" fontId="3" fillId="0" borderId="11" xfId="2" applyNumberFormat="1" applyFont="1" applyFill="1" applyBorder="1" applyAlignment="1">
      <alignment horizontal="center" wrapText="1"/>
    </xf>
    <xf numFmtId="164" fontId="3" fillId="0" borderId="4" xfId="1" applyNumberFormat="1" applyFont="1" applyFill="1" applyBorder="1"/>
    <xf numFmtId="164" fontId="3" fillId="0" borderId="8" xfId="1" applyNumberFormat="1" applyFont="1" applyFill="1" applyBorder="1"/>
    <xf numFmtId="164" fontId="3" fillId="0" borderId="6" xfId="1" applyNumberFormat="1" applyFont="1" applyFill="1" applyBorder="1"/>
    <xf numFmtId="164" fontId="3" fillId="0" borderId="7" xfId="1" applyNumberFormat="1" applyFont="1" applyFill="1" applyBorder="1"/>
    <xf numFmtId="164" fontId="3" fillId="0" borderId="10" xfId="1" applyNumberFormat="1" applyFont="1" applyFill="1" applyBorder="1"/>
    <xf numFmtId="165" fontId="3" fillId="0" borderId="8" xfId="2" applyNumberFormat="1" applyFont="1" applyFill="1" applyBorder="1" applyAlignment="1">
      <alignment horizontal="center"/>
    </xf>
    <xf numFmtId="164" fontId="3" fillId="0" borderId="5" xfId="1" applyNumberFormat="1" applyFont="1" applyFill="1" applyBorder="1"/>
    <xf numFmtId="164" fontId="2" fillId="0" borderId="4" xfId="1" applyNumberFormat="1" applyFont="1" applyFill="1" applyBorder="1"/>
    <xf numFmtId="164" fontId="2" fillId="0" borderId="11" xfId="1" applyNumberFormat="1" applyFont="1" applyBorder="1"/>
    <xf numFmtId="164" fontId="2" fillId="0" borderId="4" xfId="1" applyNumberFormat="1" applyFont="1" applyBorder="1"/>
    <xf numFmtId="164" fontId="5" fillId="0" borderId="0" xfId="1" applyNumberFormat="1" applyFont="1" applyBorder="1"/>
    <xf numFmtId="165" fontId="2" fillId="0" borderId="12" xfId="2" applyNumberFormat="1" applyFont="1" applyBorder="1" applyAlignment="1">
      <alignment horizontal="center"/>
    </xf>
    <xf numFmtId="164" fontId="6" fillId="0" borderId="5" xfId="1" applyNumberFormat="1" applyFont="1" applyFill="1" applyBorder="1" applyAlignment="1">
      <alignment horizontal="center" wrapText="1"/>
    </xf>
    <xf numFmtId="164" fontId="2" fillId="0" borderId="0" xfId="1" applyNumberFormat="1" applyFont="1" applyFill="1" applyBorder="1" applyAlignment="1">
      <alignment horizontal="left"/>
    </xf>
    <xf numFmtId="165" fontId="2" fillId="0" borderId="11" xfId="2" applyNumberFormat="1" applyFont="1" applyBorder="1" applyAlignment="1">
      <alignment horizontal="center"/>
    </xf>
    <xf numFmtId="164" fontId="2" fillId="0" borderId="6" xfId="1" applyNumberFormat="1" applyFont="1" applyFill="1" applyBorder="1"/>
    <xf numFmtId="164" fontId="2" fillId="0" borderId="10" xfId="1" applyNumberFormat="1" applyFont="1" applyFill="1" applyBorder="1"/>
    <xf numFmtId="164" fontId="2" fillId="0" borderId="8" xfId="1" applyNumberFormat="1" applyFont="1" applyBorder="1"/>
    <xf numFmtId="164" fontId="2" fillId="0" borderId="6" xfId="1" applyNumberFormat="1" applyFont="1" applyBorder="1"/>
    <xf numFmtId="164" fontId="5" fillId="0" borderId="10" xfId="1" applyNumberFormat="1" applyFont="1" applyBorder="1"/>
    <xf numFmtId="165" fontId="2" fillId="0" borderId="8" xfId="2" applyNumberFormat="1" applyFont="1" applyBorder="1" applyAlignment="1">
      <alignment horizontal="center"/>
    </xf>
    <xf numFmtId="164" fontId="2" fillId="0" borderId="5" xfId="1" applyNumberFormat="1" applyFont="1" applyFill="1" applyBorder="1"/>
    <xf numFmtId="164" fontId="3" fillId="0" borderId="0" xfId="1" applyNumberFormat="1" applyFont="1" applyFill="1"/>
    <xf numFmtId="164" fontId="2" fillId="0" borderId="0" xfId="1" applyNumberFormat="1" applyFont="1" applyBorder="1"/>
    <xf numFmtId="164" fontId="3" fillId="0" borderId="4" xfId="1" applyNumberFormat="1" applyFont="1" applyFill="1" applyBorder="1" applyAlignment="1">
      <alignment horizontal="left" indent="1"/>
    </xf>
    <xf numFmtId="164" fontId="5" fillId="0" borderId="10" xfId="1" applyNumberFormat="1" applyFont="1" applyFill="1" applyBorder="1"/>
    <xf numFmtId="164" fontId="2" fillId="0" borderId="4" xfId="1" applyNumberFormat="1" applyFont="1" applyFill="1" applyBorder="1" applyAlignment="1">
      <alignment horizontal="left" indent="1"/>
    </xf>
    <xf numFmtId="164" fontId="2" fillId="0" borderId="0" xfId="1" applyNumberFormat="1" applyFont="1" applyFill="1" applyBorder="1" applyAlignment="1">
      <alignment horizontal="left" indent="1"/>
    </xf>
    <xf numFmtId="164" fontId="2" fillId="0" borderId="11" xfId="1" applyNumberFormat="1" applyFont="1" applyFill="1" applyBorder="1"/>
    <xf numFmtId="164" fontId="5" fillId="0" borderId="0" xfId="1" applyNumberFormat="1" applyFont="1" applyBorder="1" applyAlignment="1">
      <alignment horizontal="left"/>
    </xf>
    <xf numFmtId="164" fontId="2" fillId="0" borderId="4" xfId="1" applyNumberFormat="1" applyFont="1" applyBorder="1" applyAlignment="1">
      <alignment horizontal="left" indent="1"/>
    </xf>
    <xf numFmtId="164" fontId="2" fillId="0" borderId="0" xfId="1" applyNumberFormat="1" applyFont="1" applyBorder="1" applyAlignment="1">
      <alignment horizontal="left" indent="1"/>
    </xf>
    <xf numFmtId="164" fontId="2" fillId="0" borderId="0" xfId="1" applyNumberFormat="1" applyFont="1" applyBorder="1" applyAlignment="1">
      <alignment horizontal="left"/>
    </xf>
    <xf numFmtId="164" fontId="2" fillId="0" borderId="11" xfId="1" applyNumberFormat="1" applyFont="1" applyBorder="1" applyAlignment="1">
      <alignment horizontal="left"/>
    </xf>
    <xf numFmtId="164" fontId="3" fillId="0" borderId="0" xfId="1" applyNumberFormat="1" applyFont="1" applyFill="1" applyBorder="1" applyAlignment="1">
      <alignment horizontal="left" indent="1"/>
    </xf>
    <xf numFmtId="164" fontId="3" fillId="0" borderId="11" xfId="1" applyNumberFormat="1" applyFont="1" applyFill="1" applyBorder="1"/>
    <xf numFmtId="164" fontId="5" fillId="0" borderId="0" xfId="1" applyNumberFormat="1" applyFont="1" applyFill="1" applyBorder="1"/>
    <xf numFmtId="165" fontId="3" fillId="0" borderId="11" xfId="2" applyNumberFormat="1" applyFont="1" applyFill="1" applyBorder="1" applyAlignment="1">
      <alignment horizontal="center"/>
    </xf>
    <xf numFmtId="165" fontId="2" fillId="0" borderId="11" xfId="2" applyNumberFormat="1" applyFont="1" applyFill="1" applyBorder="1" applyAlignment="1">
      <alignment horizontal="center"/>
    </xf>
    <xf numFmtId="164" fontId="3" fillId="0" borderId="8" xfId="1" applyNumberFormat="1" applyFont="1" applyBorder="1" applyAlignment="1">
      <alignment horizontal="left"/>
    </xf>
    <xf numFmtId="164" fontId="3" fillId="0" borderId="6" xfId="1" applyNumberFormat="1" applyFont="1" applyBorder="1" applyAlignment="1">
      <alignment horizontal="left"/>
    </xf>
    <xf numFmtId="164" fontId="3" fillId="0" borderId="7" xfId="1" applyNumberFormat="1" applyFont="1" applyBorder="1" applyAlignment="1">
      <alignment horizontal="left"/>
    </xf>
    <xf numFmtId="164" fontId="3" fillId="0" borderId="10" xfId="1" applyNumberFormat="1" applyFont="1" applyBorder="1" applyAlignment="1">
      <alignment horizontal="left"/>
    </xf>
    <xf numFmtId="165" fontId="3" fillId="0" borderId="8" xfId="2" applyNumberFormat="1" applyFont="1" applyBorder="1" applyAlignment="1">
      <alignment horizontal="center"/>
    </xf>
    <xf numFmtId="165" fontId="3" fillId="0" borderId="11" xfId="2" applyNumberFormat="1" applyFont="1" applyBorder="1" applyAlignment="1">
      <alignment horizontal="center"/>
    </xf>
    <xf numFmtId="164" fontId="2" fillId="0" borderId="13" xfId="1" applyNumberFormat="1" applyFont="1" applyFill="1" applyBorder="1"/>
    <xf numFmtId="164" fontId="2" fillId="0" borderId="11" xfId="1" applyNumberFormat="1" applyFont="1" applyFill="1" applyBorder="1" applyAlignment="1">
      <alignment horizontal="left"/>
    </xf>
    <xf numFmtId="164" fontId="2" fillId="0" borderId="6" xfId="1" applyNumberFormat="1" applyFont="1" applyFill="1" applyBorder="1" applyAlignment="1">
      <alignment horizontal="left"/>
    </xf>
    <xf numFmtId="164" fontId="3" fillId="5" borderId="0" xfId="1" applyNumberFormat="1" applyFont="1" applyFill="1" applyBorder="1" applyAlignment="1">
      <alignment horizontal="left" vertical="center" indent="1"/>
    </xf>
    <xf numFmtId="165" fontId="3" fillId="5" borderId="0" xfId="2" applyNumberFormat="1" applyFont="1" applyFill="1" applyBorder="1" applyAlignment="1">
      <alignment horizontal="left" vertical="center" indent="1"/>
    </xf>
    <xf numFmtId="43" fontId="3" fillId="5" borderId="0" xfId="1" applyFont="1" applyFill="1" applyBorder="1" applyAlignment="1">
      <alignment horizontal="left" wrapText="1" indent="1"/>
    </xf>
    <xf numFmtId="164" fontId="2" fillId="5" borderId="0" xfId="1" applyNumberFormat="1" applyFont="1" applyFill="1" applyBorder="1" applyAlignment="1">
      <alignment horizontal="left" indent="1"/>
    </xf>
    <xf numFmtId="165" fontId="2" fillId="5" borderId="0" xfId="2" applyNumberFormat="1" applyFont="1" applyFill="1" applyBorder="1" applyAlignment="1">
      <alignment horizontal="left" indent="1"/>
    </xf>
    <xf numFmtId="164" fontId="3" fillId="5" borderId="0" xfId="1" applyNumberFormat="1" applyFont="1" applyFill="1" applyBorder="1" applyAlignment="1">
      <alignment horizontal="left" wrapText="1" indent="1"/>
    </xf>
    <xf numFmtId="164" fontId="2" fillId="0" borderId="0" xfId="1" applyNumberFormat="1" applyFont="1" applyFill="1" applyBorder="1" applyAlignment="1">
      <alignment horizontal="center"/>
    </xf>
    <xf numFmtId="164" fontId="2" fillId="0" borderId="0" xfId="1" applyNumberFormat="1" applyFont="1" applyBorder="1" applyAlignment="1">
      <alignment horizontal="center"/>
    </xf>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164" fontId="2" fillId="0" borderId="0" xfId="1"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Alignment="1"/>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0" fontId="2" fillId="0" borderId="0" xfId="3" applyFont="1" applyFill="1"/>
    <xf numFmtId="0" fontId="3" fillId="3" borderId="8" xfId="3" applyFont="1" applyFill="1" applyBorder="1" applyAlignment="1">
      <alignment horizontal="center" vertical="center" wrapText="1"/>
    </xf>
    <xf numFmtId="164" fontId="3" fillId="0" borderId="2" xfId="1" applyNumberFormat="1" applyFont="1" applyFill="1" applyBorder="1" applyAlignment="1">
      <alignment wrapText="1"/>
    </xf>
    <xf numFmtId="164" fontId="3" fillId="0" borderId="3"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8" xfId="1" applyNumberFormat="1" applyFont="1" applyFill="1" applyBorder="1" applyAlignment="1">
      <alignment horizontal="center"/>
    </xf>
    <xf numFmtId="164" fontId="3" fillId="0" borderId="19" xfId="1" applyNumberFormat="1" applyFont="1" applyFill="1" applyBorder="1" applyAlignment="1">
      <alignment horizontal="center"/>
    </xf>
    <xf numFmtId="164" fontId="3" fillId="0" borderId="20" xfId="1" applyNumberFormat="1" applyFont="1" applyFill="1" applyBorder="1" applyAlignment="1">
      <alignment horizontal="center"/>
    </xf>
    <xf numFmtId="165" fontId="3" fillId="0" borderId="21" xfId="2" applyNumberFormat="1" applyFont="1" applyFill="1" applyBorder="1" applyAlignment="1">
      <alignment horizontal="center"/>
    </xf>
    <xf numFmtId="164" fontId="3" fillId="0" borderId="4" xfId="1" applyNumberFormat="1" applyFont="1" applyBorder="1" applyAlignment="1">
      <alignment horizontal="left"/>
    </xf>
    <xf numFmtId="164" fontId="3" fillId="0" borderId="5" xfId="1" applyNumberFormat="1" applyFont="1" applyBorder="1" applyAlignment="1">
      <alignment horizontal="left"/>
    </xf>
    <xf numFmtId="164" fontId="3" fillId="0" borderId="1" xfId="1" applyNumberFormat="1" applyFont="1" applyBorder="1" applyAlignment="1">
      <alignment horizontal="left"/>
    </xf>
    <xf numFmtId="164" fontId="3" fillId="0" borderId="22" xfId="1" applyNumberFormat="1" applyFont="1" applyBorder="1" applyAlignment="1">
      <alignment horizontal="left"/>
    </xf>
    <xf numFmtId="164" fontId="3" fillId="0" borderId="20" xfId="1" applyNumberFormat="1" applyFont="1" applyBorder="1" applyAlignment="1">
      <alignment horizontal="left"/>
    </xf>
    <xf numFmtId="165" fontId="3" fillId="0" borderId="21" xfId="2" applyNumberFormat="1" applyFont="1" applyBorder="1" applyAlignment="1">
      <alignment horizontal="center"/>
    </xf>
    <xf numFmtId="164" fontId="2" fillId="0" borderId="5" xfId="1" applyNumberFormat="1" applyFont="1" applyFill="1" applyBorder="1" applyAlignment="1">
      <alignment horizontal="left"/>
    </xf>
    <xf numFmtId="164" fontId="2" fillId="0" borderId="11" xfId="1" applyNumberFormat="1" applyFont="1" applyBorder="1" applyAlignment="1">
      <alignment horizontal="center"/>
    </xf>
    <xf numFmtId="164" fontId="2" fillId="0" borderId="23" xfId="1" applyNumberFormat="1" applyFont="1" applyBorder="1" applyAlignment="1">
      <alignment horizontal="center"/>
    </xf>
    <xf numFmtId="164" fontId="2" fillId="0" borderId="13" xfId="1" applyNumberFormat="1" applyFont="1" applyBorder="1" applyAlignment="1">
      <alignment horizontal="center"/>
    </xf>
    <xf numFmtId="165" fontId="2" fillId="0" borderId="0" xfId="2" applyNumberFormat="1" applyFont="1" applyBorder="1" applyAlignment="1">
      <alignment horizontal="center"/>
    </xf>
    <xf numFmtId="164" fontId="2" fillId="0" borderId="8" xfId="1" applyNumberFormat="1" applyFont="1" applyBorder="1" applyAlignment="1">
      <alignment horizontal="center"/>
    </xf>
    <xf numFmtId="164" fontId="2" fillId="0" borderId="24" xfId="1" applyNumberFormat="1" applyFont="1" applyBorder="1" applyAlignment="1">
      <alignment horizontal="center"/>
    </xf>
    <xf numFmtId="164" fontId="2" fillId="0" borderId="25" xfId="1" applyNumberFormat="1" applyFont="1" applyBorder="1" applyAlignment="1">
      <alignment horizontal="center"/>
    </xf>
    <xf numFmtId="165" fontId="2" fillId="0" borderId="10" xfId="2" applyNumberFormat="1" applyFont="1" applyBorder="1" applyAlignment="1">
      <alignment horizontal="center"/>
    </xf>
    <xf numFmtId="164" fontId="2" fillId="0" borderId="4" xfId="4" applyNumberFormat="1" applyFont="1" applyFill="1" applyBorder="1" applyAlignment="1">
      <alignment horizontal="left"/>
    </xf>
    <xf numFmtId="164" fontId="3" fillId="0" borderId="5" xfId="1" applyNumberFormat="1" applyFont="1" applyFill="1" applyBorder="1" applyAlignment="1">
      <alignment horizontal="left"/>
    </xf>
    <xf numFmtId="164" fontId="3" fillId="0" borderId="8" xfId="1" applyNumberFormat="1" applyFont="1" applyBorder="1" applyAlignment="1">
      <alignment horizontal="center"/>
    </xf>
    <xf numFmtId="164" fontId="3" fillId="0" borderId="7" xfId="1" applyNumberFormat="1" applyFont="1" applyBorder="1" applyAlignment="1">
      <alignment horizontal="center"/>
    </xf>
    <xf numFmtId="164" fontId="3" fillId="0" borderId="24" xfId="1" applyNumberFormat="1" applyFont="1" applyBorder="1" applyAlignment="1">
      <alignment horizontal="center"/>
    </xf>
    <xf numFmtId="164" fontId="3" fillId="0" borderId="25" xfId="1" applyNumberFormat="1" applyFont="1" applyBorder="1" applyAlignment="1">
      <alignment horizontal="center"/>
    </xf>
    <xf numFmtId="165" fontId="3" fillId="0" borderId="10" xfId="2" applyNumberFormat="1" applyFont="1" applyBorder="1" applyAlignment="1">
      <alignment horizontal="center"/>
    </xf>
    <xf numFmtId="0" fontId="2" fillId="0" borderId="11" xfId="5" applyFont="1" applyFill="1" applyBorder="1" applyAlignment="1">
      <alignment horizontal="left" indent="1"/>
    </xf>
    <xf numFmtId="164" fontId="2" fillId="0" borderId="11" xfId="1" applyNumberFormat="1" applyFont="1" applyFill="1" applyBorder="1" applyAlignment="1">
      <alignment horizontal="left" indent="1"/>
    </xf>
    <xf numFmtId="164" fontId="2" fillId="0" borderId="5" xfId="1" applyNumberFormat="1" applyFont="1" applyFill="1" applyBorder="1" applyAlignment="1">
      <alignment horizontal="left" indent="1"/>
    </xf>
    <xf numFmtId="0" fontId="2" fillId="0" borderId="11" xfId="5" applyFont="1" applyFill="1" applyBorder="1" applyAlignment="1">
      <alignment horizontal="left" indent="2"/>
    </xf>
    <xf numFmtId="164" fontId="2" fillId="0" borderId="11" xfId="1" applyNumberFormat="1" applyFont="1" applyFill="1" applyBorder="1" applyAlignment="1">
      <alignment horizontal="left" indent="2"/>
    </xf>
    <xf numFmtId="164" fontId="2" fillId="0" borderId="4" xfId="1" applyNumberFormat="1" applyFont="1" applyFill="1" applyBorder="1" applyAlignment="1">
      <alignment horizontal="left" indent="2"/>
    </xf>
    <xf numFmtId="164" fontId="2" fillId="0" borderId="5" xfId="1" applyNumberFormat="1" applyFont="1" applyFill="1" applyBorder="1" applyAlignment="1">
      <alignment horizontal="left" indent="2"/>
    </xf>
    <xf numFmtId="164" fontId="2" fillId="0" borderId="13" xfId="1" applyNumberFormat="1" applyFont="1" applyFill="1" applyBorder="1" applyAlignment="1">
      <alignment horizontal="left"/>
    </xf>
    <xf numFmtId="165" fontId="2" fillId="0" borderId="0" xfId="2" applyNumberFormat="1" applyFont="1" applyFill="1" applyBorder="1" applyAlignment="1">
      <alignment horizontal="center"/>
    </xf>
    <xf numFmtId="164" fontId="2" fillId="0" borderId="11" xfId="1" applyNumberFormat="1" applyFont="1" applyFill="1" applyBorder="1" applyAlignment="1">
      <alignment horizontal="center"/>
    </xf>
    <xf numFmtId="164" fontId="2" fillId="0" borderId="23" xfId="1" applyNumberFormat="1" applyFont="1" applyFill="1" applyBorder="1" applyAlignment="1">
      <alignment horizontal="center"/>
    </xf>
    <xf numFmtId="164" fontId="2" fillId="0" borderId="13" xfId="1" applyNumberFormat="1" applyFont="1" applyFill="1" applyBorder="1" applyAlignment="1">
      <alignment horizontal="center"/>
    </xf>
    <xf numFmtId="164" fontId="3" fillId="0" borderId="24" xfId="1" applyNumberFormat="1" applyFont="1" applyFill="1" applyBorder="1"/>
    <xf numFmtId="164" fontId="3" fillId="0" borderId="25" xfId="1" applyNumberFormat="1" applyFont="1" applyFill="1" applyBorder="1"/>
    <xf numFmtId="165" fontId="3" fillId="0" borderId="10" xfId="2" applyNumberFormat="1" applyFont="1" applyFill="1" applyBorder="1" applyAlignment="1">
      <alignment horizontal="center"/>
    </xf>
    <xf numFmtId="164" fontId="2" fillId="0" borderId="26" xfId="1" applyNumberFormat="1" applyFont="1" applyFill="1" applyBorder="1" applyAlignment="1">
      <alignment horizontal="left"/>
    </xf>
    <xf numFmtId="164" fontId="2" fillId="0" borderId="26" xfId="1" applyNumberFormat="1" applyFont="1" applyFill="1" applyBorder="1"/>
    <xf numFmtId="164" fontId="2" fillId="0" borderId="24" xfId="1" applyNumberFormat="1" applyFont="1" applyBorder="1"/>
    <xf numFmtId="164" fontId="2" fillId="0" borderId="25" xfId="1" applyNumberFormat="1" applyFont="1" applyBorder="1"/>
    <xf numFmtId="164" fontId="2" fillId="0" borderId="5" xfId="1" applyNumberFormat="1" applyFont="1" applyBorder="1" applyAlignment="1">
      <alignment horizontal="left"/>
    </xf>
    <xf numFmtId="164" fontId="3" fillId="4" borderId="8" xfId="1" applyNumberFormat="1" applyFont="1" applyFill="1" applyBorder="1"/>
    <xf numFmtId="164" fontId="3" fillId="4" borderId="24" xfId="1" applyNumberFormat="1" applyFont="1" applyFill="1" applyBorder="1"/>
    <xf numFmtId="164" fontId="3" fillId="4" borderId="25" xfId="1" applyNumberFormat="1" applyFont="1" applyFill="1" applyBorder="1"/>
    <xf numFmtId="165" fontId="3" fillId="4" borderId="10" xfId="2" applyNumberFormat="1" applyFont="1" applyFill="1" applyBorder="1" applyAlignment="1">
      <alignment horizontal="center"/>
    </xf>
    <xf numFmtId="164" fontId="3" fillId="0" borderId="23" xfId="1" applyNumberFormat="1" applyFont="1" applyFill="1" applyBorder="1"/>
    <xf numFmtId="164" fontId="3" fillId="0" borderId="13" xfId="1" applyNumberFormat="1" applyFont="1" applyFill="1" applyBorder="1"/>
    <xf numFmtId="165" fontId="3" fillId="0" borderId="0" xfId="2" applyNumberFormat="1" applyFont="1" applyFill="1" applyBorder="1" applyAlignment="1">
      <alignment horizontal="center"/>
    </xf>
    <xf numFmtId="164" fontId="3" fillId="4" borderId="7" xfId="1" applyNumberFormat="1" applyFont="1" applyFill="1" applyBorder="1"/>
    <xf numFmtId="164" fontId="3" fillId="0" borderId="6" xfId="1" applyNumberFormat="1" applyFont="1" applyFill="1" applyBorder="1" applyAlignment="1">
      <alignment horizontal="left"/>
    </xf>
    <xf numFmtId="164" fontId="3" fillId="0" borderId="7" xfId="1" applyNumberFormat="1" applyFont="1" applyFill="1" applyBorder="1" applyAlignment="1">
      <alignment horizontal="left"/>
    </xf>
    <xf numFmtId="164" fontId="3" fillId="0" borderId="4" xfId="1" applyNumberFormat="1" applyFont="1" applyBorder="1" applyAlignment="1">
      <alignment horizontal="left" indent="1"/>
    </xf>
    <xf numFmtId="164" fontId="3" fillId="0" borderId="9" xfId="1" applyNumberFormat="1" applyFont="1" applyBorder="1" applyAlignment="1">
      <alignment horizontal="left"/>
    </xf>
    <xf numFmtId="164" fontId="3" fillId="0" borderId="27" xfId="1" applyNumberFormat="1" applyFont="1" applyBorder="1" applyAlignment="1">
      <alignment horizontal="left"/>
    </xf>
    <xf numFmtId="165" fontId="3" fillId="0" borderId="27" xfId="2" applyNumberFormat="1" applyFont="1" applyBorder="1" applyAlignment="1">
      <alignment horizontal="center"/>
    </xf>
    <xf numFmtId="164" fontId="2" fillId="0" borderId="5" xfId="1" applyNumberFormat="1" applyFont="1" applyBorder="1" applyAlignment="1">
      <alignment horizontal="center"/>
    </xf>
    <xf numFmtId="165" fontId="2" fillId="0" borderId="5" xfId="2" applyNumberFormat="1" applyFont="1" applyBorder="1" applyAlignment="1">
      <alignment horizontal="center"/>
    </xf>
    <xf numFmtId="164" fontId="2" fillId="0" borderId="4" xfId="6" applyNumberFormat="1" applyFont="1" applyFill="1" applyBorder="1" applyAlignment="1">
      <alignment horizontal="left"/>
    </xf>
    <xf numFmtId="164" fontId="2" fillId="0" borderId="4" xfId="6" applyNumberFormat="1" applyFont="1" applyBorder="1" applyAlignment="1">
      <alignment horizontal="center"/>
    </xf>
    <xf numFmtId="164" fontId="8" fillId="0" borderId="4" xfId="6" applyNumberFormat="1" applyFont="1" applyFill="1" applyBorder="1" applyAlignment="1">
      <alignment horizontal="left"/>
    </xf>
    <xf numFmtId="164" fontId="8" fillId="0" borderId="4" xfId="6" applyNumberFormat="1" applyFont="1" applyBorder="1" applyAlignment="1">
      <alignment horizontal="center"/>
    </xf>
    <xf numFmtId="164" fontId="2" fillId="0" borderId="7" xfId="1" applyNumberFormat="1" applyFont="1" applyFill="1" applyBorder="1" applyAlignment="1">
      <alignment horizontal="left"/>
    </xf>
    <xf numFmtId="165" fontId="2" fillId="0" borderId="7" xfId="2" applyNumberFormat="1" applyFont="1" applyBorder="1" applyAlignment="1">
      <alignment horizontal="center"/>
    </xf>
    <xf numFmtId="164" fontId="2" fillId="0" borderId="4" xfId="4" applyNumberFormat="1" applyFont="1" applyFill="1" applyBorder="1" applyAlignment="1">
      <alignment horizontal="left" indent="1"/>
    </xf>
    <xf numFmtId="164" fontId="3" fillId="0" borderId="6" xfId="1" applyNumberFormat="1" applyFont="1" applyBorder="1" applyAlignment="1">
      <alignment horizontal="center"/>
    </xf>
    <xf numFmtId="165" fontId="3" fillId="0" borderId="7" xfId="2" applyNumberFormat="1" applyFont="1" applyBorder="1" applyAlignment="1">
      <alignment horizontal="center"/>
    </xf>
    <xf numFmtId="164" fontId="2" fillId="0" borderId="6" xfId="1" applyNumberFormat="1" applyFont="1" applyBorder="1" applyAlignment="1">
      <alignment horizontal="center"/>
    </xf>
    <xf numFmtId="164" fontId="2" fillId="0" borderId="7" xfId="1" applyNumberFormat="1" applyFont="1" applyBorder="1" applyAlignment="1">
      <alignment horizontal="center"/>
    </xf>
    <xf numFmtId="164" fontId="2" fillId="0" borderId="2" xfId="1" applyNumberFormat="1" applyFont="1" applyFill="1" applyBorder="1" applyAlignment="1">
      <alignment horizontal="left"/>
    </xf>
    <xf numFmtId="164" fontId="2" fillId="0" borderId="5" xfId="1" applyNumberFormat="1" applyFont="1" applyBorder="1"/>
    <xf numFmtId="165" fontId="2" fillId="0" borderId="5" xfId="2" applyNumberFormat="1" applyFont="1" applyFill="1" applyBorder="1" applyAlignment="1">
      <alignment horizontal="center"/>
    </xf>
    <xf numFmtId="164" fontId="8" fillId="0" borderId="4" xfId="1" applyNumberFormat="1" applyFont="1" applyFill="1" applyBorder="1" applyAlignment="1">
      <alignment horizontal="left"/>
    </xf>
    <xf numFmtId="164" fontId="3" fillId="0" borderId="4" xfId="1" applyNumberFormat="1" applyFont="1" applyFill="1" applyBorder="1" applyAlignment="1">
      <alignment wrapText="1"/>
    </xf>
    <xf numFmtId="164" fontId="3" fillId="0" borderId="5" xfId="1" applyNumberFormat="1" applyFont="1" applyFill="1" applyBorder="1" applyAlignment="1">
      <alignment wrapText="1"/>
    </xf>
    <xf numFmtId="164" fontId="3" fillId="0" borderId="13" xfId="1" applyNumberFormat="1" applyFont="1" applyBorder="1" applyAlignment="1">
      <alignment horizontal="center"/>
    </xf>
    <xf numFmtId="165" fontId="3" fillId="0" borderId="0" xfId="2" applyNumberFormat="1" applyFont="1" applyBorder="1" applyAlignment="1">
      <alignment horizontal="center"/>
    </xf>
    <xf numFmtId="164" fontId="3" fillId="0" borderId="4" xfId="1" applyNumberFormat="1"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3" xfId="1" applyNumberFormat="1" applyFont="1" applyBorder="1" applyAlignment="1">
      <alignment horizontal="left" indent="1"/>
    </xf>
    <xf numFmtId="164" fontId="3" fillId="4" borderId="14" xfId="1" applyNumberFormat="1" applyFont="1" applyFill="1" applyBorder="1" applyAlignment="1">
      <alignment horizontal="left"/>
    </xf>
    <xf numFmtId="164" fontId="3" fillId="3" borderId="16" xfId="1" applyNumberFormat="1" applyFont="1" applyFill="1" applyBorder="1" applyAlignment="1">
      <alignment horizontal="left"/>
    </xf>
    <xf numFmtId="165" fontId="3" fillId="3" borderId="17" xfId="2" applyNumberFormat="1" applyFont="1" applyFill="1" applyBorder="1" applyAlignment="1">
      <alignment horizontal="center"/>
    </xf>
    <xf numFmtId="164" fontId="3" fillId="3" borderId="29" xfId="1" applyNumberFormat="1" applyFont="1" applyFill="1" applyBorder="1"/>
    <xf numFmtId="0" fontId="2" fillId="0" borderId="0" xfId="3" applyFont="1"/>
    <xf numFmtId="164" fontId="2" fillId="0" borderId="0" xfId="1" applyNumberFormat="1" applyFont="1"/>
    <xf numFmtId="165" fontId="2" fillId="0" borderId="0" xfId="2" applyNumberFormat="1" applyFont="1" applyAlignment="1">
      <alignment horizontal="center"/>
    </xf>
    <xf numFmtId="164" fontId="3" fillId="2" borderId="0" xfId="4" applyNumberFormat="1" applyFont="1" applyFill="1"/>
    <xf numFmtId="164" fontId="2" fillId="2" borderId="0" xfId="4" applyNumberFormat="1" applyFont="1" applyFill="1"/>
    <xf numFmtId="164" fontId="3" fillId="5" borderId="0" xfId="4" applyNumberFormat="1" applyFont="1" applyFill="1"/>
    <xf numFmtId="164" fontId="9" fillId="2" borderId="0" xfId="4" applyNumberFormat="1" applyFont="1" applyFill="1"/>
    <xf numFmtId="164" fontId="2" fillId="5" borderId="0" xfId="4" applyNumberFormat="1" applyFont="1" applyFill="1"/>
    <xf numFmtId="164" fontId="10" fillId="2" borderId="0" xfId="4" applyNumberFormat="1" applyFont="1" applyFill="1"/>
    <xf numFmtId="164" fontId="4" fillId="2" borderId="0" xfId="4" applyNumberFormat="1" applyFont="1" applyFill="1"/>
    <xf numFmtId="164" fontId="3" fillId="5" borderId="0" xfId="4" applyNumberFormat="1" applyFont="1" applyFill="1" applyBorder="1" applyAlignment="1">
      <alignment horizontal="center" vertical="center"/>
    </xf>
    <xf numFmtId="164" fontId="3" fillId="7" borderId="1" xfId="4" applyNumberFormat="1" applyFont="1" applyFill="1" applyBorder="1" applyAlignment="1">
      <alignment horizontal="center" vertical="center"/>
    </xf>
    <xf numFmtId="164" fontId="3" fillId="8" borderId="1" xfId="4" applyNumberFormat="1" applyFont="1" applyFill="1" applyBorder="1" applyAlignment="1">
      <alignment horizontal="center" vertical="center"/>
    </xf>
    <xf numFmtId="164" fontId="3" fillId="8" borderId="1" xfId="4" applyNumberFormat="1" applyFont="1" applyFill="1" applyBorder="1" applyAlignment="1">
      <alignment vertical="center"/>
    </xf>
    <xf numFmtId="164" fontId="2" fillId="0" borderId="0" xfId="4" applyNumberFormat="1" applyFont="1"/>
    <xf numFmtId="164" fontId="3" fillId="0" borderId="4" xfId="4" applyNumberFormat="1" applyFont="1" applyFill="1" applyBorder="1" applyAlignment="1">
      <alignment horizontal="left" vertical="center"/>
    </xf>
    <xf numFmtId="164" fontId="3" fillId="0" borderId="21" xfId="4" applyNumberFormat="1" applyFont="1" applyFill="1" applyBorder="1" applyAlignment="1">
      <alignment horizontal="center" vertical="center"/>
    </xf>
    <xf numFmtId="164" fontId="3" fillId="0" borderId="27" xfId="4" applyNumberFormat="1" applyFont="1" applyFill="1" applyBorder="1" applyAlignment="1">
      <alignment horizontal="center" vertical="center"/>
    </xf>
    <xf numFmtId="164" fontId="3" fillId="0" borderId="4" xfId="4" applyNumberFormat="1" applyFont="1" applyFill="1" applyBorder="1" applyAlignment="1">
      <alignment horizontal="center" vertical="center"/>
    </xf>
    <xf numFmtId="164" fontId="3" fillId="0" borderId="5" xfId="4" applyNumberFormat="1" applyFont="1" applyFill="1" applyBorder="1" applyAlignment="1">
      <alignment horizontal="center" vertical="center"/>
    </xf>
    <xf numFmtId="164" fontId="3" fillId="0" borderId="11" xfId="4" applyNumberFormat="1" applyFont="1" applyFill="1" applyBorder="1" applyAlignment="1">
      <alignment horizontal="center" vertical="center"/>
    </xf>
    <xf numFmtId="164" fontId="2" fillId="0" borderId="0" xfId="4" applyNumberFormat="1" applyFont="1" applyFill="1"/>
    <xf numFmtId="164" fontId="3" fillId="0" borderId="4" xfId="4" applyNumberFormat="1" applyFont="1" applyFill="1" applyBorder="1" applyAlignment="1">
      <alignment horizontal="left" vertical="center" indent="1"/>
    </xf>
    <xf numFmtId="164" fontId="3" fillId="0" borderId="0" xfId="4" applyNumberFormat="1" applyFont="1" applyFill="1" applyBorder="1" applyAlignment="1">
      <alignment horizontal="center" vertical="center"/>
    </xf>
    <xf numFmtId="164" fontId="3" fillId="0" borderId="10" xfId="4" applyNumberFormat="1" applyFont="1" applyFill="1" applyBorder="1" applyAlignment="1">
      <alignment horizontal="center" vertical="center"/>
    </xf>
    <xf numFmtId="164" fontId="3" fillId="0" borderId="7" xfId="4" applyNumberFormat="1" applyFont="1" applyFill="1" applyBorder="1" applyAlignment="1">
      <alignment horizontal="center" vertical="center"/>
    </xf>
    <xf numFmtId="164" fontId="2" fillId="0" borderId="0" xfId="4" applyNumberFormat="1" applyFont="1" applyBorder="1" applyAlignment="1">
      <alignment wrapText="1"/>
    </xf>
    <xf numFmtId="164" fontId="2" fillId="0" borderId="11" xfId="4" applyNumberFormat="1" applyFont="1" applyFill="1" applyBorder="1" applyAlignment="1">
      <alignment horizontal="left" vertical="center" wrapText="1"/>
    </xf>
    <xf numFmtId="164" fontId="2" fillId="0" borderId="0" xfId="4" applyNumberFormat="1" applyFont="1" applyBorder="1"/>
    <xf numFmtId="164" fontId="3" fillId="0" borderId="4" xfId="4" applyNumberFormat="1" applyFont="1" applyFill="1" applyBorder="1" applyAlignment="1">
      <alignment horizontal="left" indent="5"/>
    </xf>
    <xf numFmtId="164" fontId="2" fillId="0" borderId="0"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2" fillId="0" borderId="0" xfId="4" applyNumberFormat="1" applyFont="1" applyFill="1" applyBorder="1" applyAlignment="1">
      <alignment horizontal="center"/>
    </xf>
    <xf numFmtId="164" fontId="2" fillId="0" borderId="5" xfId="4" applyNumberFormat="1" applyFont="1" applyFill="1" applyBorder="1" applyAlignment="1">
      <alignment horizontal="center"/>
    </xf>
    <xf numFmtId="164" fontId="2" fillId="0" borderId="0" xfId="4" applyNumberFormat="1" applyFont="1" applyFill="1" applyBorder="1" applyAlignment="1">
      <alignment horizontal="left" indent="1"/>
    </xf>
    <xf numFmtId="164" fontId="11" fillId="0" borderId="11" xfId="4" applyNumberFormat="1" applyFont="1" applyFill="1" applyBorder="1" applyAlignment="1">
      <alignment vertical="center"/>
    </xf>
    <xf numFmtId="164" fontId="2" fillId="0" borderId="4" xfId="4" applyNumberFormat="1" applyFont="1" applyFill="1" applyBorder="1" applyAlignment="1">
      <alignment horizontal="left" vertical="top" indent="1"/>
    </xf>
    <xf numFmtId="164" fontId="2" fillId="0" borderId="0" xfId="4" applyNumberFormat="1" applyFont="1" applyFill="1" applyBorder="1" applyAlignment="1">
      <alignment horizontal="center" vertical="top"/>
    </xf>
    <xf numFmtId="164" fontId="2" fillId="0" borderId="5" xfId="4" applyNumberFormat="1" applyFont="1" applyFill="1" applyBorder="1" applyAlignment="1">
      <alignment horizontal="center" vertical="top"/>
    </xf>
    <xf numFmtId="164" fontId="2" fillId="0" borderId="0" xfId="4" applyNumberFormat="1" applyFont="1" applyFill="1" applyBorder="1" applyAlignment="1">
      <alignment horizontal="left" vertical="top" wrapText="1" indent="1"/>
    </xf>
    <xf numFmtId="164" fontId="2" fillId="0" borderId="10" xfId="4" applyNumberFormat="1" applyFont="1" applyFill="1" applyBorder="1" applyAlignment="1">
      <alignment horizontal="center"/>
    </xf>
    <xf numFmtId="164" fontId="2" fillId="0" borderId="7" xfId="4" applyNumberFormat="1" applyFont="1" applyFill="1" applyBorder="1" applyAlignment="1">
      <alignment horizontal="center"/>
    </xf>
    <xf numFmtId="164" fontId="3" fillId="0" borderId="0" xfId="4" applyNumberFormat="1" applyFont="1" applyFill="1" applyBorder="1" applyAlignment="1">
      <alignment horizontal="left" indent="4"/>
    </xf>
    <xf numFmtId="164" fontId="2" fillId="0" borderId="4" xfId="4" applyNumberFormat="1" applyFont="1" applyFill="1" applyBorder="1" applyAlignment="1">
      <alignment horizontal="left" vertical="center" wrapText="1" indent="6"/>
    </xf>
    <xf numFmtId="164" fontId="2" fillId="0" borderId="4" xfId="4" applyNumberFormat="1" applyFont="1" applyFill="1" applyBorder="1" applyAlignment="1">
      <alignment horizontal="center" vertical="center"/>
    </xf>
    <xf numFmtId="164" fontId="2" fillId="0" borderId="0" xfId="4" applyNumberFormat="1" applyFont="1" applyFill="1" applyBorder="1" applyAlignment="1">
      <alignment horizontal="left" wrapText="1" indent="1"/>
    </xf>
    <xf numFmtId="164" fontId="2" fillId="0" borderId="5" xfId="4" applyNumberFormat="1" applyFont="1" applyFill="1" applyBorder="1" applyAlignment="1">
      <alignment horizontal="left" wrapText="1"/>
    </xf>
    <xf numFmtId="164" fontId="11" fillId="0" borderId="11" xfId="4" applyNumberFormat="1" applyFont="1" applyFill="1" applyBorder="1" applyAlignment="1">
      <alignment vertical="center" wrapText="1"/>
    </xf>
    <xf numFmtId="164" fontId="3" fillId="0" borderId="4" xfId="4" applyNumberFormat="1" applyFont="1" applyFill="1" applyBorder="1" applyAlignment="1">
      <alignment horizontal="left" vertical="top" indent="1"/>
    </xf>
    <xf numFmtId="164" fontId="3" fillId="0" borderId="0" xfId="4" applyNumberFormat="1" applyFont="1" applyFill="1" applyBorder="1" applyAlignment="1">
      <alignment vertical="top"/>
    </xf>
    <xf numFmtId="164" fontId="3" fillId="0" borderId="5" xfId="4" applyNumberFormat="1" applyFont="1" applyFill="1" applyBorder="1" applyAlignment="1">
      <alignment vertical="top"/>
    </xf>
    <xf numFmtId="164" fontId="2" fillId="0" borderId="5" xfId="4" applyNumberFormat="1" applyFont="1" applyFill="1" applyBorder="1" applyAlignment="1">
      <alignment horizontal="left" vertical="top" wrapText="1"/>
    </xf>
    <xf numFmtId="164" fontId="2" fillId="0" borderId="11" xfId="4" applyNumberFormat="1" applyFont="1" applyFill="1" applyBorder="1" applyAlignment="1">
      <alignment vertical="top" wrapText="1"/>
    </xf>
    <xf numFmtId="164" fontId="2" fillId="0" borderId="0" xfId="4" applyNumberFormat="1" applyFont="1" applyAlignment="1"/>
    <xf numFmtId="164" fontId="2" fillId="0" borderId="0" xfId="4" applyNumberFormat="1" applyFont="1" applyFill="1" applyBorder="1" applyAlignment="1">
      <alignment vertical="center"/>
    </xf>
    <xf numFmtId="164" fontId="2" fillId="0" borderId="5" xfId="4" applyNumberFormat="1" applyFont="1" applyFill="1" applyBorder="1" applyAlignment="1">
      <alignment vertical="center"/>
    </xf>
    <xf numFmtId="164" fontId="2" fillId="0" borderId="4" xfId="4" applyNumberFormat="1" applyFont="1" applyFill="1" applyBorder="1" applyAlignment="1">
      <alignment horizontal="left" vertical="center" indent="1"/>
    </xf>
    <xf numFmtId="164" fontId="3" fillId="0" borderId="5" xfId="4" applyNumberFormat="1" applyFont="1" applyFill="1" applyBorder="1" applyAlignment="1">
      <alignment horizontal="left" indent="4"/>
    </xf>
    <xf numFmtId="164" fontId="2" fillId="0" borderId="11" xfId="4" applyNumberFormat="1" applyFont="1" applyFill="1" applyBorder="1" applyAlignment="1">
      <alignment vertical="center" wrapText="1"/>
    </xf>
    <xf numFmtId="164" fontId="2" fillId="0" borderId="0" xfId="4" applyNumberFormat="1" applyFont="1" applyFill="1" applyBorder="1" applyAlignment="1">
      <alignment horizontal="left"/>
    </xf>
    <xf numFmtId="164" fontId="2" fillId="0" borderId="5" xfId="4" applyNumberFormat="1" applyFont="1" applyFill="1" applyBorder="1" applyAlignment="1"/>
    <xf numFmtId="164" fontId="2" fillId="0" borderId="0" xfId="4" applyNumberFormat="1" applyFont="1" applyFill="1" applyBorder="1" applyAlignment="1"/>
    <xf numFmtId="164" fontId="3" fillId="0" borderId="4" xfId="4" applyNumberFormat="1" applyFont="1" applyFill="1" applyBorder="1" applyAlignment="1">
      <alignment horizontal="left" indent="1"/>
    </xf>
    <xf numFmtId="164" fontId="3" fillId="0" borderId="0" xfId="4" applyNumberFormat="1" applyFont="1" applyFill="1" applyBorder="1" applyAlignment="1">
      <alignment horizontal="left"/>
    </xf>
    <xf numFmtId="164" fontId="3" fillId="0" borderId="5" xfId="4" applyNumberFormat="1" applyFont="1" applyFill="1" applyBorder="1" applyAlignment="1"/>
    <xf numFmtId="164" fontId="3" fillId="0" borderId="10" xfId="4" applyNumberFormat="1" applyFont="1" applyFill="1" applyBorder="1" applyAlignment="1">
      <alignment horizontal="left"/>
    </xf>
    <xf numFmtId="164" fontId="3" fillId="0" borderId="7" xfId="4" applyNumberFormat="1" applyFont="1" applyFill="1" applyBorder="1" applyAlignment="1"/>
    <xf numFmtId="164" fontId="2" fillId="0" borderId="5" xfId="4" applyNumberFormat="1" applyFont="1" applyFill="1" applyBorder="1" applyAlignment="1">
      <alignment horizontal="left" vertical="center" wrapText="1"/>
    </xf>
    <xf numFmtId="164" fontId="3" fillId="0" borderId="0" xfId="4" applyNumberFormat="1" applyFont="1" applyFill="1" applyBorder="1" applyAlignment="1">
      <alignment horizontal="left" vertical="top"/>
    </xf>
    <xf numFmtId="164" fontId="2" fillId="0" borderId="0" xfId="4" applyNumberFormat="1" applyFont="1" applyFill="1" applyBorder="1" applyAlignment="1">
      <alignment vertical="top"/>
    </xf>
    <xf numFmtId="164" fontId="3" fillId="0" borderId="4" xfId="4" applyNumberFormat="1" applyFont="1" applyFill="1" applyBorder="1" applyAlignment="1">
      <alignment horizontal="left" vertical="top" wrapText="1" indent="1"/>
    </xf>
    <xf numFmtId="49" fontId="2" fillId="0" borderId="5" xfId="4" applyNumberFormat="1" applyFont="1" applyBorder="1" applyAlignment="1">
      <alignment wrapText="1"/>
    </xf>
    <xf numFmtId="164" fontId="2" fillId="0" borderId="4" xfId="4" applyNumberFormat="1" applyFont="1" applyFill="1" applyBorder="1" applyAlignment="1">
      <alignment horizontal="left" vertical="center" wrapText="1" indent="5"/>
    </xf>
    <xf numFmtId="164" fontId="2" fillId="0" borderId="5" xfId="4" applyNumberFormat="1" applyFont="1" applyFill="1" applyBorder="1" applyAlignment="1">
      <alignment vertical="center" wrapText="1"/>
    </xf>
    <xf numFmtId="164" fontId="10" fillId="0" borderId="11" xfId="4" applyNumberFormat="1" applyFont="1" applyFill="1" applyBorder="1" applyAlignment="1">
      <alignment vertical="center" wrapText="1"/>
    </xf>
    <xf numFmtId="164" fontId="3" fillId="0" borderId="0" xfId="4" applyNumberFormat="1" applyFont="1" applyFill="1" applyBorder="1" applyAlignment="1">
      <alignment horizontal="right" vertical="top"/>
    </xf>
    <xf numFmtId="164" fontId="3" fillId="0" borderId="5" xfId="4" applyNumberFormat="1" applyFont="1" applyFill="1" applyBorder="1" applyAlignment="1">
      <alignment horizontal="right" vertical="top"/>
    </xf>
    <xf numFmtId="164" fontId="2" fillId="0" borderId="5" xfId="4" applyNumberFormat="1" applyFont="1" applyFill="1" applyBorder="1" applyAlignment="1">
      <alignment vertical="top" wrapText="1"/>
    </xf>
    <xf numFmtId="164" fontId="3" fillId="0" borderId="4" xfId="4" applyNumberFormat="1" applyFont="1" applyFill="1" applyBorder="1" applyAlignment="1">
      <alignment horizontal="left" vertical="center" wrapText="1"/>
    </xf>
    <xf numFmtId="164" fontId="3" fillId="0" borderId="10" xfId="4" applyNumberFormat="1" applyFont="1" applyFill="1" applyBorder="1" applyAlignment="1">
      <alignment horizontal="right" vertical="center"/>
    </xf>
    <xf numFmtId="164" fontId="3" fillId="0" borderId="7" xfId="4" applyNumberFormat="1" applyFont="1" applyFill="1" applyBorder="1" applyAlignment="1">
      <alignment horizontal="right" vertical="center"/>
    </xf>
    <xf numFmtId="164" fontId="3" fillId="0" borderId="0" xfId="4" applyNumberFormat="1" applyFont="1" applyFill="1" applyBorder="1" applyAlignment="1">
      <alignment horizontal="right" vertical="center"/>
    </xf>
    <xf numFmtId="164" fontId="3" fillId="0" borderId="4" xfId="4" applyNumberFormat="1" applyFont="1" applyFill="1" applyBorder="1" applyAlignment="1">
      <alignment vertical="center"/>
    </xf>
    <xf numFmtId="164" fontId="3" fillId="0" borderId="10" xfId="4" applyNumberFormat="1" applyFont="1" applyFill="1" applyBorder="1" applyAlignment="1">
      <alignment vertical="center"/>
    </xf>
    <xf numFmtId="164" fontId="3" fillId="0" borderId="7" xfId="4" applyNumberFormat="1" applyFont="1" applyFill="1" applyBorder="1" applyAlignment="1">
      <alignment vertical="center"/>
    </xf>
    <xf numFmtId="164" fontId="3" fillId="0" borderId="0" xfId="4" applyNumberFormat="1" applyFont="1" applyFill="1" applyBorder="1" applyAlignment="1">
      <alignment horizontal="center" vertical="top"/>
    </xf>
    <xf numFmtId="164" fontId="2" fillId="0" borderId="0" xfId="4" applyNumberFormat="1" applyFont="1" applyFill="1" applyBorder="1" applyAlignment="1">
      <alignment vertical="top" wrapText="1"/>
    </xf>
    <xf numFmtId="164" fontId="2" fillId="0" borderId="4" xfId="4" applyNumberFormat="1" applyFont="1" applyFill="1" applyBorder="1" applyAlignment="1">
      <alignment horizontal="left" vertical="top" wrapText="1" indent="1"/>
    </xf>
    <xf numFmtId="164" fontId="2" fillId="0" borderId="0" xfId="4" applyNumberFormat="1" applyFont="1" applyFill="1" applyBorder="1" applyAlignment="1">
      <alignment horizontal="right" vertical="top"/>
    </xf>
    <xf numFmtId="164" fontId="2" fillId="0" borderId="5" xfId="4" applyNumberFormat="1" applyFont="1" applyFill="1" applyBorder="1" applyAlignment="1">
      <alignment horizontal="right" vertical="top"/>
    </xf>
    <xf numFmtId="164" fontId="2" fillId="0" borderId="5" xfId="4" applyNumberFormat="1" applyFont="1" applyFill="1" applyBorder="1" applyAlignment="1">
      <alignment vertical="top"/>
    </xf>
    <xf numFmtId="164" fontId="3" fillId="0" borderId="4" xfId="4" applyNumberFormat="1" applyFont="1" applyFill="1" applyBorder="1" applyAlignment="1">
      <alignment horizontal="left"/>
    </xf>
    <xf numFmtId="164" fontId="2" fillId="0" borderId="0" xfId="4" applyNumberFormat="1" applyFont="1" applyFill="1" applyBorder="1" applyAlignment="1">
      <alignment wrapText="1"/>
    </xf>
    <xf numFmtId="164" fontId="2" fillId="0" borderId="11" xfId="4" applyNumberFormat="1" applyFont="1" applyFill="1" applyBorder="1" applyAlignment="1">
      <alignment wrapText="1"/>
    </xf>
    <xf numFmtId="164" fontId="3" fillId="0" borderId="10" xfId="4" applyNumberFormat="1" applyFont="1" applyFill="1" applyBorder="1" applyAlignment="1">
      <alignment horizontal="right" vertical="top"/>
    </xf>
    <xf numFmtId="164" fontId="3" fillId="0" borderId="7" xfId="4" applyNumberFormat="1" applyFont="1" applyFill="1" applyBorder="1" applyAlignment="1">
      <alignment horizontal="right" vertical="top"/>
    </xf>
    <xf numFmtId="164" fontId="2" fillId="0" borderId="0" xfId="4" applyNumberFormat="1" applyFont="1" applyAlignment="1">
      <alignment vertical="top" wrapText="1"/>
    </xf>
    <xf numFmtId="49" fontId="2" fillId="0" borderId="11" xfId="4" applyNumberFormat="1" applyFont="1" applyFill="1" applyBorder="1" applyAlignment="1">
      <alignment vertical="top" wrapText="1"/>
    </xf>
    <xf numFmtId="164" fontId="3" fillId="0" borderId="17" xfId="4" applyNumberFormat="1" applyFont="1" applyBorder="1"/>
    <xf numFmtId="164" fontId="3" fillId="0" borderId="16" xfId="4" applyNumberFormat="1" applyFont="1" applyBorder="1"/>
    <xf numFmtId="164" fontId="3" fillId="0" borderId="14" xfId="4" applyNumberFormat="1" applyFont="1" applyFill="1" applyBorder="1" applyAlignment="1">
      <alignment horizontal="left" vertical="center"/>
    </xf>
    <xf numFmtId="164" fontId="3" fillId="0" borderId="8" xfId="4" applyNumberFormat="1" applyFont="1" applyFill="1" applyBorder="1" applyAlignment="1">
      <alignment horizontal="left" vertical="center" indent="1"/>
    </xf>
    <xf numFmtId="164" fontId="9" fillId="0" borderId="8" xfId="4" applyNumberFormat="1" applyFont="1" applyFill="1" applyBorder="1" applyAlignment="1">
      <alignment horizontal="center" vertical="center"/>
    </xf>
    <xf numFmtId="164" fontId="2" fillId="5" borderId="0" xfId="4" applyNumberFormat="1" applyFont="1" applyFill="1" applyBorder="1"/>
    <xf numFmtId="164" fontId="2" fillId="0" borderId="0" xfId="4" applyNumberFormat="1" applyFont="1" applyBorder="1" applyAlignment="1">
      <alignment horizontal="left" indent="1"/>
    </xf>
    <xf numFmtId="164" fontId="2" fillId="0" borderId="0" xfId="4" applyNumberFormat="1" applyFont="1" applyBorder="1" applyAlignment="1"/>
    <xf numFmtId="164" fontId="10" fillId="0" borderId="0" xfId="4" applyNumberFormat="1" applyFont="1" applyBorder="1"/>
    <xf numFmtId="0" fontId="12" fillId="0" borderId="0" xfId="8" applyFont="1" applyBorder="1" applyAlignment="1">
      <alignment wrapText="1"/>
    </xf>
    <xf numFmtId="164" fontId="2" fillId="0" borderId="0" xfId="4" applyNumberFormat="1" applyFont="1" applyAlignment="1">
      <alignment horizontal="left" indent="1"/>
    </xf>
    <xf numFmtId="164" fontId="10" fillId="0" borderId="0" xfId="4" applyNumberFormat="1" applyFont="1"/>
    <xf numFmtId="164" fontId="2" fillId="0" borderId="4" xfId="4" applyNumberFormat="1" applyFont="1" applyFill="1" applyBorder="1" applyAlignment="1">
      <alignment horizontal="left" vertical="top"/>
    </xf>
    <xf numFmtId="164" fontId="2" fillId="0" borderId="18" xfId="4" applyNumberFormat="1" applyFont="1" applyFill="1" applyBorder="1" applyAlignment="1">
      <alignment horizontal="center" vertical="top"/>
    </xf>
    <xf numFmtId="164" fontId="2" fillId="0" borderId="3" xfId="4" applyNumberFormat="1" applyFont="1" applyFill="1" applyBorder="1" applyAlignment="1">
      <alignment horizontal="center" vertical="top"/>
    </xf>
    <xf numFmtId="164" fontId="2" fillId="0" borderId="11" xfId="4" applyNumberFormat="1" applyFont="1" applyFill="1" applyBorder="1" applyAlignment="1">
      <alignment horizontal="left" vertical="top" wrapText="1"/>
    </xf>
    <xf numFmtId="164" fontId="2" fillId="0" borderId="4" xfId="4" applyNumberFormat="1" applyFont="1" applyFill="1" applyBorder="1" applyAlignment="1">
      <alignment horizontal="left" vertical="center"/>
    </xf>
    <xf numFmtId="164" fontId="2" fillId="0" borderId="11" xfId="4" applyNumberFormat="1" applyFont="1" applyFill="1" applyBorder="1" applyAlignment="1">
      <alignment horizontal="left" vertical="top"/>
    </xf>
    <xf numFmtId="164" fontId="2" fillId="0" borderId="6" xfId="4" applyNumberFormat="1" applyFont="1" applyFill="1" applyBorder="1" applyAlignment="1">
      <alignment horizontal="left" vertical="center"/>
    </xf>
    <xf numFmtId="164" fontId="2" fillId="0" borderId="10" xfId="4" applyNumberFormat="1" applyFont="1" applyFill="1" applyBorder="1" applyAlignment="1">
      <alignment horizontal="center" vertical="center"/>
    </xf>
    <xf numFmtId="164" fontId="2" fillId="0" borderId="7" xfId="4" applyNumberFormat="1" applyFont="1" applyFill="1" applyBorder="1" applyAlignment="1">
      <alignment horizontal="center" vertical="center"/>
    </xf>
    <xf numFmtId="164" fontId="2" fillId="0" borderId="6" xfId="4" applyNumberFormat="1" applyFont="1" applyFill="1" applyBorder="1" applyAlignment="1">
      <alignment horizontal="left" vertical="top"/>
    </xf>
    <xf numFmtId="164" fontId="2" fillId="0" borderId="10" xfId="4" applyNumberFormat="1" applyFont="1" applyFill="1" applyBorder="1" applyAlignment="1">
      <alignment horizontal="center" vertical="top"/>
    </xf>
    <xf numFmtId="164" fontId="2" fillId="0" borderId="7" xfId="4" applyNumberFormat="1" applyFont="1" applyFill="1" applyBorder="1" applyAlignment="1">
      <alignment horizontal="center" vertical="top"/>
    </xf>
    <xf numFmtId="164" fontId="2" fillId="0" borderId="7" xfId="4" applyNumberFormat="1" applyFont="1" applyFill="1" applyBorder="1" applyAlignment="1">
      <alignment horizontal="left" vertical="top" wrapText="1"/>
    </xf>
    <xf numFmtId="164" fontId="2" fillId="0" borderId="8" xfId="4" applyNumberFormat="1" applyFont="1" applyFill="1" applyBorder="1" applyAlignment="1">
      <alignment horizontal="left" vertical="top" wrapText="1"/>
    </xf>
    <xf numFmtId="0" fontId="3" fillId="2" borderId="0" xfId="3" quotePrefix="1" applyFont="1" applyFill="1" applyAlignment="1">
      <alignment horizontal="left"/>
    </xf>
    <xf numFmtId="164" fontId="2" fillId="2" borderId="0" xfId="1" applyNumberFormat="1" applyFont="1" applyFill="1"/>
    <xf numFmtId="0" fontId="2" fillId="2" borderId="0" xfId="3" applyFont="1" applyFill="1"/>
    <xf numFmtId="164" fontId="3" fillId="2" borderId="0" xfId="1" applyNumberFormat="1" applyFont="1" applyFill="1"/>
    <xf numFmtId="0" fontId="3" fillId="2" borderId="0" xfId="3" applyFont="1" applyFill="1" applyAlignment="1">
      <alignment horizontal="left"/>
    </xf>
    <xf numFmtId="164" fontId="3" fillId="2" borderId="0" xfId="3" applyNumberFormat="1" applyFont="1" applyFill="1" applyAlignment="1">
      <alignment horizontal="left"/>
    </xf>
    <xf numFmtId="164" fontId="3" fillId="2" borderId="0" xfId="1" quotePrefix="1" applyNumberFormat="1" applyFont="1" applyFill="1" applyAlignment="1">
      <alignment horizontal="left"/>
    </xf>
    <xf numFmtId="164" fontId="3" fillId="2" borderId="0" xfId="3" quotePrefix="1" applyNumberFormat="1" applyFont="1" applyFill="1" applyAlignment="1">
      <alignment horizontal="left"/>
    </xf>
    <xf numFmtId="164" fontId="2" fillId="0" borderId="18"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1" xfId="1" applyNumberFormat="1" applyFont="1" applyFill="1" applyBorder="1" applyAlignment="1">
      <alignment vertical="center"/>
    </xf>
    <xf numFmtId="0" fontId="2" fillId="0" borderId="0" xfId="3" applyFont="1" applyFill="1" applyBorder="1"/>
    <xf numFmtId="164" fontId="2" fillId="0" borderId="10" xfId="1" applyNumberFormat="1" applyFont="1" applyBorder="1"/>
    <xf numFmtId="164" fontId="2" fillId="0" borderId="7" xfId="1" applyNumberFormat="1" applyFont="1" applyBorder="1"/>
    <xf numFmtId="164" fontId="2" fillId="0" borderId="8" xfId="1" applyNumberFormat="1" applyFont="1" applyFill="1" applyBorder="1"/>
    <xf numFmtId="164" fontId="2" fillId="0" borderId="10" xfId="1" applyNumberFormat="1" applyFont="1" applyFill="1" applyBorder="1" applyAlignment="1">
      <alignment horizontal="left"/>
    </xf>
    <xf numFmtId="164" fontId="2" fillId="0" borderId="8" xfId="1" applyNumberFormat="1" applyFont="1" applyFill="1" applyBorder="1" applyAlignment="1">
      <alignment horizontal="left"/>
    </xf>
    <xf numFmtId="0" fontId="14" fillId="0" borderId="0" xfId="3" applyFont="1" applyFill="1"/>
    <xf numFmtId="164" fontId="2" fillId="0" borderId="11" xfId="1" quotePrefix="1" applyNumberFormat="1" applyFont="1" applyFill="1" applyBorder="1" applyAlignment="1">
      <alignment horizontal="left"/>
    </xf>
    <xf numFmtId="164" fontId="2" fillId="0" borderId="11" xfId="1" applyNumberFormat="1" applyFont="1" applyFill="1" applyBorder="1" applyAlignment="1">
      <alignment wrapText="1"/>
    </xf>
    <xf numFmtId="164" fontId="2" fillId="0" borderId="5"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3" quotePrefix="1" applyFont="1" applyFill="1" applyBorder="1" applyAlignment="1">
      <alignment horizontal="left"/>
    </xf>
    <xf numFmtId="164" fontId="3" fillId="2" borderId="0" xfId="1" applyNumberFormat="1" applyFont="1" applyFill="1" applyAlignment="1">
      <alignment horizontal="left"/>
    </xf>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3" fillId="0" borderId="0" xfId="1" applyNumberFormat="1" applyFont="1" applyBorder="1"/>
    <xf numFmtId="164" fontId="14" fillId="2" borderId="0" xfId="1" applyNumberFormat="1" applyFont="1" applyFill="1"/>
    <xf numFmtId="164" fontId="2" fillId="2" borderId="0" xfId="1" applyNumberFormat="1" applyFont="1" applyFill="1" applyBorder="1" applyAlignment="1">
      <alignment horizontal="left"/>
    </xf>
    <xf numFmtId="164" fontId="2" fillId="0" borderId="0" xfId="1" applyNumberFormat="1" applyFont="1" applyFill="1" applyAlignment="1">
      <alignment vertical="center"/>
    </xf>
    <xf numFmtId="164" fontId="2" fillId="0" borderId="12" xfId="1" applyNumberFormat="1" applyFont="1" applyBorder="1"/>
    <xf numFmtId="164" fontId="2" fillId="0" borderId="11" xfId="1" quotePrefix="1" applyNumberFormat="1" applyFont="1" applyFill="1" applyBorder="1" applyAlignment="1">
      <alignment horizontal="left" indent="2"/>
    </xf>
    <xf numFmtId="164" fontId="2" fillId="0" borderId="0" xfId="1" applyNumberFormat="1" applyFont="1" applyFill="1" applyAlignment="1">
      <alignment vertical="center" wrapText="1"/>
    </xf>
    <xf numFmtId="164" fontId="16" fillId="2" borderId="0" xfId="1" quotePrefix="1" applyNumberFormat="1" applyFont="1" applyFill="1" applyAlignment="1">
      <alignment horizontal="left"/>
    </xf>
    <xf numFmtId="164" fontId="17" fillId="2" borderId="0" xfId="1" applyNumberFormat="1" applyFont="1" applyFill="1"/>
    <xf numFmtId="164" fontId="16" fillId="2" borderId="0" xfId="1" applyNumberFormat="1" applyFont="1" applyFill="1" applyAlignment="1">
      <alignment horizontal="right"/>
    </xf>
    <xf numFmtId="164" fontId="17" fillId="0" borderId="0" xfId="1" applyNumberFormat="1" applyFont="1"/>
    <xf numFmtId="164" fontId="16" fillId="2" borderId="0" xfId="1" applyNumberFormat="1" applyFont="1" applyFill="1" applyAlignment="1">
      <alignment horizontal="left"/>
    </xf>
    <xf numFmtId="164" fontId="17" fillId="10" borderId="0" xfId="1" applyNumberFormat="1" applyFont="1" applyFill="1"/>
    <xf numFmtId="164" fontId="18" fillId="0" borderId="11" xfId="1" applyNumberFormat="1" applyFont="1" applyFill="1" applyBorder="1" applyAlignment="1">
      <alignment horizontal="left" vertical="center"/>
    </xf>
    <xf numFmtId="164" fontId="17" fillId="0" borderId="0" xfId="1" applyNumberFormat="1" applyFont="1" applyAlignment="1">
      <alignment vertical="center"/>
    </xf>
    <xf numFmtId="164" fontId="18" fillId="0" borderId="11" xfId="1" applyNumberFormat="1" applyFont="1" applyFill="1" applyBorder="1" applyAlignment="1">
      <alignment horizontal="left"/>
    </xf>
    <xf numFmtId="164" fontId="19" fillId="0" borderId="11" xfId="1" applyNumberFormat="1" applyFont="1" applyFill="1" applyBorder="1" applyAlignment="1">
      <alignment horizontal="left"/>
    </xf>
    <xf numFmtId="164" fontId="17" fillId="0" borderId="10" xfId="1" applyNumberFormat="1" applyFont="1" applyBorder="1"/>
    <xf numFmtId="164" fontId="17" fillId="0" borderId="6" xfId="1" applyNumberFormat="1" applyFont="1" applyBorder="1"/>
    <xf numFmtId="164" fontId="18" fillId="0" borderId="4" xfId="4" applyNumberFormat="1" applyFont="1" applyFill="1" applyBorder="1" applyAlignment="1">
      <alignment horizontal="left" vertical="center"/>
    </xf>
    <xf numFmtId="164" fontId="3" fillId="4" borderId="8" xfId="1" applyNumberFormat="1" applyFont="1" applyFill="1" applyBorder="1" applyAlignment="1">
      <alignment horizontal="center" vertical="center"/>
    </xf>
    <xf numFmtId="164" fontId="16" fillId="4" borderId="17" xfId="1" applyNumberFormat="1" applyFont="1" applyFill="1" applyBorder="1" applyAlignment="1">
      <alignment vertical="center"/>
    </xf>
    <xf numFmtId="164" fontId="17" fillId="11" borderId="0" xfId="1" applyNumberFormat="1" applyFont="1" applyFill="1"/>
    <xf numFmtId="164" fontId="17" fillId="0" borderId="0" xfId="1" applyNumberFormat="1" applyFont="1" applyFill="1"/>
    <xf numFmtId="164" fontId="3" fillId="4" borderId="8" xfId="1" applyNumberFormat="1" applyFont="1" applyFill="1" applyBorder="1" applyAlignment="1">
      <alignment horizontal="center"/>
    </xf>
    <xf numFmtId="164" fontId="3" fillId="4" borderId="14" xfId="1" applyNumberFormat="1" applyFont="1" applyFill="1" applyBorder="1"/>
    <xf numFmtId="164" fontId="3" fillId="4" borderId="12" xfId="1" applyNumberFormat="1" applyFont="1" applyFill="1" applyBorder="1" applyAlignment="1">
      <alignment horizontal="center" vertical="center"/>
    </xf>
    <xf numFmtId="164" fontId="3" fillId="4" borderId="9" xfId="1" applyNumberFormat="1" applyFont="1" applyFill="1" applyBorder="1" applyAlignment="1">
      <alignment horizontal="center" vertical="center" wrapText="1"/>
    </xf>
    <xf numFmtId="164" fontId="13" fillId="4" borderId="1" xfId="1" applyNumberFormat="1" applyFont="1" applyFill="1" applyBorder="1" applyAlignment="1">
      <alignment horizontal="center" vertical="center" wrapText="1"/>
    </xf>
    <xf numFmtId="164" fontId="15" fillId="4" borderId="9" xfId="1" applyNumberFormat="1" applyFont="1" applyFill="1" applyBorder="1" applyAlignment="1">
      <alignment horizontal="center" vertical="center" wrapText="1"/>
    </xf>
    <xf numFmtId="164" fontId="3" fillId="4" borderId="1" xfId="1" applyNumberFormat="1" applyFont="1" applyFill="1" applyBorder="1" applyAlignment="1">
      <alignment horizontal="center" vertical="center" wrapText="1"/>
    </xf>
    <xf numFmtId="164" fontId="2" fillId="0" borderId="4" xfId="4" applyNumberFormat="1" applyFont="1" applyFill="1" applyBorder="1" applyAlignment="1">
      <alignment horizontal="left" vertical="top" indent="2"/>
    </xf>
    <xf numFmtId="164" fontId="2" fillId="0" borderId="4" xfId="4" applyNumberFormat="1" applyFont="1" applyFill="1" applyBorder="1" applyAlignment="1">
      <alignment horizontal="left" vertical="center" indent="2"/>
    </xf>
    <xf numFmtId="164" fontId="20" fillId="0" borderId="11" xfId="1" applyNumberFormat="1" applyFont="1" applyFill="1" applyBorder="1" applyAlignment="1">
      <alignment horizontal="left"/>
    </xf>
    <xf numFmtId="164" fontId="20" fillId="0" borderId="4" xfId="1" applyNumberFormat="1" applyFont="1" applyBorder="1"/>
    <xf numFmtId="164" fontId="20" fillId="0" borderId="11" xfId="1" applyNumberFormat="1" applyFont="1" applyBorder="1"/>
    <xf numFmtId="164" fontId="20" fillId="0" borderId="0" xfId="1" applyNumberFormat="1" applyFont="1" applyFill="1"/>
    <xf numFmtId="164" fontId="3" fillId="3" borderId="8" xfId="1" applyNumberFormat="1" applyFont="1" applyFill="1" applyBorder="1" applyAlignment="1">
      <alignment horizontal="center"/>
    </xf>
    <xf numFmtId="164" fontId="3" fillId="3" borderId="15" xfId="1" applyNumberFormat="1" applyFont="1" applyFill="1" applyBorder="1"/>
    <xf numFmtId="164" fontId="13" fillId="3" borderId="12" xfId="1" applyNumberFormat="1" applyFont="1" applyFill="1" applyBorder="1" applyAlignment="1">
      <alignment horizontal="center" vertical="center" wrapText="1"/>
    </xf>
    <xf numFmtId="164" fontId="13" fillId="3" borderId="1" xfId="1" applyNumberFormat="1" applyFont="1" applyFill="1" applyBorder="1" applyAlignment="1">
      <alignment horizontal="center" vertical="center" wrapText="1"/>
    </xf>
    <xf numFmtId="164" fontId="15" fillId="3" borderId="1" xfId="1" applyNumberFormat="1" applyFont="1" applyFill="1" applyBorder="1" applyAlignment="1">
      <alignment horizontal="center" vertical="center" wrapText="1"/>
    </xf>
    <xf numFmtId="164" fontId="16" fillId="3" borderId="12" xfId="1" applyNumberFormat="1" applyFont="1" applyFill="1" applyBorder="1" applyAlignment="1">
      <alignment horizontal="center" vertical="center"/>
    </xf>
    <xf numFmtId="164" fontId="16" fillId="3" borderId="1" xfId="1" applyNumberFormat="1" applyFont="1" applyFill="1" applyBorder="1" applyAlignment="1">
      <alignment horizontal="center" vertical="center" wrapText="1"/>
    </xf>
    <xf numFmtId="164" fontId="16" fillId="3" borderId="27" xfId="1" applyNumberFormat="1" applyFont="1" applyFill="1" applyBorder="1" applyAlignment="1">
      <alignment horizontal="center" vertical="center" wrapText="1"/>
    </xf>
    <xf numFmtId="164" fontId="13" fillId="3" borderId="9" xfId="1" applyNumberFormat="1" applyFont="1" applyFill="1" applyBorder="1" applyAlignment="1">
      <alignment horizontal="center" vertical="center" wrapText="1"/>
    </xf>
    <xf numFmtId="164" fontId="3" fillId="3" borderId="17" xfId="1" applyNumberFormat="1" applyFont="1" applyFill="1" applyBorder="1"/>
    <xf numFmtId="0" fontId="3" fillId="3" borderId="10" xfId="3" applyFont="1" applyFill="1" applyBorder="1" applyAlignment="1">
      <alignment horizontal="center"/>
    </xf>
    <xf numFmtId="164" fontId="3" fillId="3" borderId="14" xfId="1" applyNumberFormat="1" applyFont="1" applyFill="1" applyBorder="1"/>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2" borderId="0" xfId="0" applyFont="1" applyFill="1" applyAlignment="1"/>
    <xf numFmtId="164" fontId="3" fillId="2" borderId="0" xfId="0" applyNumberFormat="1" applyFont="1" applyFill="1" applyBorder="1" applyAlignment="1">
      <alignment horizontal="left" wrapText="1"/>
    </xf>
    <xf numFmtId="0" fontId="2" fillId="0" borderId="0" xfId="0" applyFont="1" applyFill="1" applyBorder="1" applyAlignment="1"/>
    <xf numFmtId="0" fontId="2" fillId="0" borderId="0" xfId="0" applyFont="1" applyFill="1" applyAlignment="1"/>
    <xf numFmtId="164" fontId="2" fillId="2" borderId="0" xfId="0" applyNumberFormat="1" applyFont="1" applyFill="1" applyAlignment="1"/>
    <xf numFmtId="0" fontId="2" fillId="4" borderId="0" xfId="0" applyFont="1" applyFill="1"/>
    <xf numFmtId="0" fontId="2" fillId="0" borderId="0" xfId="0" applyFont="1" applyFill="1"/>
    <xf numFmtId="0" fontId="3" fillId="0" borderId="2" xfId="0" applyFont="1" applyFill="1" applyBorder="1" applyAlignment="1">
      <alignment wrapText="1"/>
    </xf>
    <xf numFmtId="0" fontId="3" fillId="0" borderId="0" xfId="0" applyFont="1" applyFill="1"/>
    <xf numFmtId="164" fontId="3" fillId="0" borderId="0" xfId="0" applyNumberFormat="1" applyFont="1" applyFill="1"/>
    <xf numFmtId="0" fontId="2" fillId="0" borderId="4" xfId="0" applyFont="1" applyFill="1" applyBorder="1" applyAlignment="1">
      <alignment horizontal="left"/>
    </xf>
    <xf numFmtId="164" fontId="2" fillId="0" borderId="0" xfId="0" applyNumberFormat="1" applyFont="1" applyFill="1"/>
    <xf numFmtId="0" fontId="3" fillId="0" borderId="4" xfId="0" applyFont="1" applyFill="1" applyBorder="1" applyAlignment="1">
      <alignment horizontal="left"/>
    </xf>
    <xf numFmtId="0" fontId="2" fillId="0" borderId="4" xfId="0" applyFont="1" applyFill="1" applyBorder="1" applyAlignment="1">
      <alignment horizontal="left" indent="1"/>
    </xf>
    <xf numFmtId="0" fontId="3" fillId="0" borderId="0" xfId="0" applyFont="1" applyFill="1" applyBorder="1"/>
    <xf numFmtId="0" fontId="2" fillId="0" borderId="4" xfId="0" applyFont="1" applyFill="1" applyBorder="1"/>
    <xf numFmtId="0" fontId="3" fillId="0" borderId="4" xfId="0" applyFont="1" applyFill="1" applyBorder="1" applyAlignment="1">
      <alignment wrapText="1"/>
    </xf>
    <xf numFmtId="0" fontId="3" fillId="0" borderId="4" xfId="0" applyFont="1" applyFill="1" applyBorder="1" applyAlignment="1">
      <alignment horizontal="left" indent="1"/>
    </xf>
    <xf numFmtId="0" fontId="2" fillId="0" borderId="0" xfId="0" applyFont="1" applyBorder="1" applyAlignment="1">
      <alignment horizontal="left" indent="1"/>
    </xf>
    <xf numFmtId="0" fontId="2" fillId="0" borderId="4" xfId="0" applyFont="1" applyFill="1" applyBorder="1" applyAlignment="1">
      <alignment horizontal="left" indent="2"/>
    </xf>
    <xf numFmtId="0" fontId="3" fillId="0" borderId="4" xfId="0" applyFont="1" applyFill="1" applyBorder="1" applyAlignment="1">
      <alignment horizontal="left" wrapText="1"/>
    </xf>
    <xf numFmtId="0" fontId="3" fillId="0" borderId="14" xfId="0" applyFont="1" applyFill="1" applyBorder="1" applyAlignment="1">
      <alignment horizontal="center"/>
    </xf>
    <xf numFmtId="164" fontId="3" fillId="3" borderId="15" xfId="0" applyNumberFormat="1" applyFont="1" applyFill="1" applyBorder="1"/>
    <xf numFmtId="164" fontId="3" fillId="3" borderId="28" xfId="0" applyNumberFormat="1" applyFont="1" applyFill="1" applyBorder="1"/>
    <xf numFmtId="164" fontId="3" fillId="3" borderId="29" xfId="0" applyNumberFormat="1" applyFont="1" applyFill="1" applyBorder="1"/>
    <xf numFmtId="0" fontId="2" fillId="3" borderId="0" xfId="0" applyFont="1" applyFill="1"/>
    <xf numFmtId="0" fontId="2" fillId="0" borderId="0" xfId="0" applyFont="1"/>
    <xf numFmtId="164" fontId="3" fillId="3" borderId="14" xfId="1" applyNumberFormat="1" applyFont="1" applyFill="1" applyBorder="1" applyAlignment="1">
      <alignment vertical="center"/>
    </xf>
    <xf numFmtId="164" fontId="3" fillId="3" borderId="15" xfId="1" applyNumberFormat="1" applyFont="1" applyFill="1" applyBorder="1" applyAlignment="1">
      <alignment vertical="center"/>
    </xf>
    <xf numFmtId="164" fontId="3" fillId="3" borderId="16" xfId="1" applyNumberFormat="1" applyFont="1" applyFill="1" applyBorder="1" applyAlignment="1">
      <alignment vertical="center"/>
    </xf>
    <xf numFmtId="164" fontId="3" fillId="3" borderId="17" xfId="1" applyNumberFormat="1" applyFont="1" applyFill="1" applyBorder="1" applyAlignment="1">
      <alignment vertical="center"/>
    </xf>
    <xf numFmtId="165" fontId="3" fillId="3" borderId="15" xfId="2" applyNumberFormat="1" applyFont="1" applyFill="1" applyBorder="1" applyAlignment="1">
      <alignment horizontal="center" vertical="center"/>
    </xf>
    <xf numFmtId="164" fontId="3" fillId="3" borderId="4" xfId="1" applyNumberFormat="1" applyFont="1" applyFill="1" applyBorder="1"/>
    <xf numFmtId="164" fontId="3" fillId="3" borderId="11" xfId="1" applyNumberFormat="1" applyFont="1" applyFill="1" applyBorder="1"/>
    <xf numFmtId="164" fontId="3" fillId="3" borderId="5" xfId="1" applyNumberFormat="1" applyFont="1" applyFill="1" applyBorder="1"/>
    <xf numFmtId="164" fontId="5" fillId="3" borderId="0" xfId="1" applyNumberFormat="1" applyFont="1" applyFill="1" applyBorder="1"/>
    <xf numFmtId="165" fontId="3" fillId="3" borderId="11" xfId="2" applyNumberFormat="1" applyFont="1" applyFill="1" applyBorder="1" applyAlignment="1">
      <alignment horizontal="center"/>
    </xf>
    <xf numFmtId="0" fontId="22" fillId="3" borderId="8" xfId="3" applyFont="1" applyFill="1" applyBorder="1" applyAlignment="1">
      <alignment horizontal="center" vertical="center" wrapText="1"/>
    </xf>
    <xf numFmtId="164" fontId="22" fillId="3" borderId="14" xfId="1" applyNumberFormat="1" applyFont="1" applyFill="1" applyBorder="1" applyAlignment="1">
      <alignment vertical="center"/>
    </xf>
    <xf numFmtId="164" fontId="3" fillId="5" borderId="30" xfId="1" applyNumberFormat="1" applyFont="1" applyFill="1" applyBorder="1" applyAlignment="1">
      <alignment vertical="center"/>
    </xf>
    <xf numFmtId="165" fontId="3" fillId="5" borderId="30" xfId="2" applyNumberFormat="1" applyFont="1" applyFill="1" applyBorder="1" applyAlignment="1">
      <alignment horizontal="center" vertical="center"/>
    </xf>
    <xf numFmtId="43" fontId="3" fillId="5" borderId="30" xfId="1" applyFont="1" applyFill="1" applyBorder="1" applyAlignment="1">
      <alignment horizontal="center" wrapText="1"/>
    </xf>
    <xf numFmtId="164" fontId="2" fillId="0" borderId="10" xfId="1" applyNumberFormat="1" applyFont="1" applyFill="1" applyBorder="1" applyAlignment="1">
      <alignment horizontal="center"/>
    </xf>
    <xf numFmtId="164" fontId="7" fillId="5" borderId="31" xfId="1" applyNumberFormat="1" applyFont="1" applyFill="1" applyBorder="1" applyAlignment="1"/>
    <xf numFmtId="164" fontId="7" fillId="5" borderId="4" xfId="1" applyNumberFormat="1" applyFont="1" applyFill="1" applyBorder="1" applyAlignment="1">
      <alignment horizontal="left" indent="1"/>
    </xf>
    <xf numFmtId="164" fontId="2" fillId="5" borderId="32" xfId="1" applyNumberFormat="1" applyFont="1" applyFill="1" applyBorder="1"/>
    <xf numFmtId="164" fontId="2" fillId="5" borderId="5" xfId="1" applyNumberFormat="1" applyFont="1" applyFill="1" applyBorder="1" applyAlignment="1">
      <alignment horizontal="left" indent="1"/>
    </xf>
    <xf numFmtId="164" fontId="2" fillId="0" borderId="7" xfId="1" applyNumberFormat="1" applyFont="1" applyFill="1" applyBorder="1"/>
    <xf numFmtId="164" fontId="23" fillId="0" borderId="4" xfId="1" applyNumberFormat="1" applyFont="1" applyFill="1" applyBorder="1"/>
    <xf numFmtId="164" fontId="23" fillId="0" borderId="6" xfId="1" applyNumberFormat="1" applyFont="1" applyFill="1" applyBorder="1"/>
    <xf numFmtId="164" fontId="5" fillId="0" borderId="3" xfId="1" applyNumberFormat="1" applyFont="1" applyFill="1" applyBorder="1" applyAlignment="1">
      <alignment vertical="center"/>
    </xf>
    <xf numFmtId="164" fontId="5" fillId="0" borderId="5" xfId="1" applyNumberFormat="1" applyFont="1" applyFill="1" applyBorder="1" applyAlignment="1">
      <alignment vertical="center"/>
    </xf>
    <xf numFmtId="164" fontId="7" fillId="5" borderId="4" xfId="1" applyNumberFormat="1" applyFont="1" applyFill="1" applyBorder="1" applyAlignment="1">
      <alignment horizontal="left" wrapText="1" indent="1"/>
    </xf>
    <xf numFmtId="164" fontId="7" fillId="5" borderId="0" xfId="1" applyNumberFormat="1" applyFont="1" applyFill="1" applyBorder="1" applyAlignment="1">
      <alignment horizontal="left" wrapText="1" indent="1"/>
    </xf>
    <xf numFmtId="164" fontId="7" fillId="5" borderId="5" xfId="1" applyNumberFormat="1" applyFont="1" applyFill="1" applyBorder="1" applyAlignment="1">
      <alignment horizontal="left" wrapText="1" indent="1"/>
    </xf>
    <xf numFmtId="164" fontId="3" fillId="3" borderId="1" xfId="1" applyNumberFormat="1" applyFont="1" applyFill="1" applyBorder="1" applyAlignment="1">
      <alignment horizontal="center" vertical="center" wrapText="1"/>
    </xf>
    <xf numFmtId="164" fontId="3" fillId="3" borderId="2"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xf>
    <xf numFmtId="164" fontId="3" fillId="3" borderId="4"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5" fontId="3" fillId="3" borderId="18"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10" xfId="2"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6" borderId="12" xfId="1" applyNumberFormat="1" applyFont="1" applyFill="1" applyBorder="1" applyAlignment="1">
      <alignment horizontal="center" vertical="center" wrapText="1"/>
    </xf>
    <xf numFmtId="164" fontId="3" fillId="6" borderId="11" xfId="1" applyNumberFormat="1" applyFont="1" applyFill="1" applyBorder="1" applyAlignment="1">
      <alignment horizontal="center" vertical="center" wrapText="1"/>
    </xf>
    <xf numFmtId="164" fontId="3" fillId="6" borderId="8" xfId="1" applyNumberFormat="1" applyFont="1" applyFill="1" applyBorder="1" applyAlignment="1">
      <alignment horizontal="center" vertical="center" wrapText="1"/>
    </xf>
    <xf numFmtId="0" fontId="3" fillId="3" borderId="9" xfId="0"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11" xfId="1" applyNumberFormat="1" applyFont="1" applyFill="1" applyBorder="1" applyAlignment="1">
      <alignment horizontal="center" vertical="center" wrapText="1"/>
    </xf>
    <xf numFmtId="164" fontId="3" fillId="4" borderId="8"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9" borderId="12" xfId="4" applyNumberFormat="1" applyFont="1" applyFill="1" applyBorder="1" applyAlignment="1">
      <alignment horizontal="center" vertical="center"/>
    </xf>
    <xf numFmtId="164" fontId="3" fillId="9" borderId="8" xfId="4" applyNumberFormat="1" applyFont="1" applyFill="1" applyBorder="1" applyAlignment="1">
      <alignment horizontal="center" vertical="center"/>
    </xf>
    <xf numFmtId="164" fontId="2" fillId="0" borderId="11" xfId="4" applyNumberFormat="1" applyFont="1" applyFill="1" applyBorder="1" applyAlignment="1">
      <alignment horizontal="left" vertical="center" wrapText="1"/>
    </xf>
    <xf numFmtId="164" fontId="3" fillId="7" borderId="12" xfId="4" applyNumberFormat="1" applyFont="1" applyFill="1" applyBorder="1" applyAlignment="1">
      <alignment horizontal="center" vertical="center" wrapText="1"/>
    </xf>
    <xf numFmtId="164" fontId="3" fillId="7" borderId="8" xfId="4" applyNumberFormat="1" applyFont="1" applyFill="1" applyBorder="1" applyAlignment="1">
      <alignment horizontal="center" vertical="center"/>
    </xf>
    <xf numFmtId="164" fontId="3" fillId="7" borderId="1" xfId="4" applyNumberFormat="1" applyFont="1" applyFill="1" applyBorder="1" applyAlignment="1">
      <alignment horizontal="center" vertical="center"/>
    </xf>
    <xf numFmtId="164" fontId="3" fillId="8" borderId="1" xfId="4" applyNumberFormat="1" applyFont="1" applyFill="1" applyBorder="1" applyAlignment="1">
      <alignment horizontal="center" vertical="center" wrapText="1"/>
    </xf>
    <xf numFmtId="164" fontId="3" fillId="8" borderId="1" xfId="4" applyNumberFormat="1" applyFont="1" applyFill="1" applyBorder="1" applyAlignment="1">
      <alignment horizontal="center" vertical="center"/>
    </xf>
    <xf numFmtId="164" fontId="3" fillId="9" borderId="3" xfId="4" applyNumberFormat="1" applyFont="1" applyFill="1" applyBorder="1" applyAlignment="1">
      <alignment horizontal="center" vertical="center"/>
    </xf>
    <xf numFmtId="164" fontId="3" fillId="9" borderId="7" xfId="4" applyNumberFormat="1" applyFont="1" applyFill="1" applyBorder="1" applyAlignment="1">
      <alignment horizontal="center" vertical="center"/>
    </xf>
    <xf numFmtId="164" fontId="3" fillId="7" borderId="8" xfId="4" applyNumberFormat="1" applyFont="1" applyFill="1" applyBorder="1" applyAlignment="1">
      <alignment horizontal="center" vertical="center" wrapText="1"/>
    </xf>
    <xf numFmtId="164" fontId="3" fillId="7" borderId="9" xfId="4" applyNumberFormat="1" applyFont="1" applyFill="1" applyBorder="1" applyAlignment="1">
      <alignment horizontal="center" vertical="center"/>
    </xf>
    <xf numFmtId="164" fontId="3" fillId="7" borderId="21" xfId="4" applyNumberFormat="1" applyFont="1" applyFill="1" applyBorder="1" applyAlignment="1">
      <alignment horizontal="center" vertical="center"/>
    </xf>
    <xf numFmtId="164" fontId="3" fillId="7" borderId="27" xfId="4" applyNumberFormat="1" applyFont="1" applyFill="1" applyBorder="1" applyAlignment="1">
      <alignment horizontal="center" vertical="center"/>
    </xf>
    <xf numFmtId="164" fontId="3" fillId="8" borderId="12" xfId="4" applyNumberFormat="1" applyFont="1" applyFill="1" applyBorder="1" applyAlignment="1">
      <alignment horizontal="center" vertical="center" wrapText="1"/>
    </xf>
    <xf numFmtId="164" fontId="3" fillId="8" borderId="8" xfId="4" applyNumberFormat="1" applyFont="1" applyFill="1" applyBorder="1" applyAlignment="1">
      <alignment horizontal="center" vertical="center" wrapText="1"/>
    </xf>
    <xf numFmtId="164" fontId="3" fillId="8" borderId="9" xfId="4" applyNumberFormat="1" applyFont="1" applyFill="1" applyBorder="1" applyAlignment="1">
      <alignment horizontal="center" vertical="center"/>
    </xf>
    <xf numFmtId="164" fontId="3" fillId="8" borderId="21" xfId="4" applyNumberFormat="1" applyFont="1" applyFill="1" applyBorder="1" applyAlignment="1">
      <alignment horizontal="center" vertical="center"/>
    </xf>
    <xf numFmtId="164" fontId="3" fillId="8" borderId="27" xfId="4" applyNumberFormat="1" applyFont="1" applyFill="1" applyBorder="1" applyAlignment="1">
      <alignment horizontal="center" vertical="center"/>
    </xf>
    <xf numFmtId="0" fontId="3" fillId="3" borderId="12" xfId="3" applyFont="1" applyFill="1" applyBorder="1" applyAlignment="1">
      <alignment horizontal="center" vertical="center"/>
    </xf>
    <xf numFmtId="0" fontId="3" fillId="3" borderId="8" xfId="3" applyFont="1" applyFill="1" applyBorder="1" applyAlignment="1">
      <alignment horizontal="center" vertical="center"/>
    </xf>
    <xf numFmtId="164" fontId="3" fillId="3" borderId="21" xfId="3" applyNumberFormat="1" applyFont="1" applyFill="1" applyBorder="1" applyAlignment="1">
      <alignment horizontal="center" vertical="center"/>
    </xf>
    <xf numFmtId="164" fontId="3" fillId="3" borderId="27" xfId="3" applyNumberFormat="1" applyFont="1" applyFill="1" applyBorder="1" applyAlignment="1">
      <alignment horizontal="center" vertical="center"/>
    </xf>
    <xf numFmtId="164" fontId="21" fillId="3" borderId="3" xfId="1" applyNumberFormat="1" applyFont="1" applyFill="1" applyBorder="1" applyAlignment="1">
      <alignment horizontal="center" vertical="center" wrapText="1"/>
    </xf>
    <xf numFmtId="164" fontId="21" fillId="3" borderId="5" xfId="1" applyNumberFormat="1" applyFont="1" applyFill="1" applyBorder="1" applyAlignment="1">
      <alignment horizontal="center" vertical="center" wrapText="1"/>
    </xf>
    <xf numFmtId="0" fontId="21" fillId="3" borderId="1" xfId="3" applyFont="1" applyFill="1" applyBorder="1" applyAlignment="1">
      <alignment horizontal="center" vertical="center" wrapText="1"/>
    </xf>
    <xf numFmtId="0" fontId="22" fillId="3" borderId="1" xfId="3" applyFont="1" applyFill="1" applyBorder="1" applyAlignment="1">
      <alignment horizontal="center" vertical="center" wrapText="1"/>
    </xf>
  </cellXfs>
  <cellStyles count="9">
    <cellStyle name="Comma" xfId="1" builtinId="3"/>
    <cellStyle name="Comma 11" xfId="6"/>
    <cellStyle name="Comma 2" xfId="4"/>
    <cellStyle name="Normal" xfId="0" builtinId="0"/>
    <cellStyle name="Normal 2" xfId="3"/>
    <cellStyle name="Normal 2 2" xfId="8"/>
    <cellStyle name="Normal 3" xfId="5"/>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6</xdr:col>
      <xdr:colOff>28575</xdr:colOff>
      <xdr:row>2</xdr:row>
      <xdr:rowOff>180975</xdr:rowOff>
    </xdr:to>
    <xdr:sp macro="" textlink="">
      <xdr:nvSpPr>
        <xdr:cNvPr id="2" name="Text Box 1"/>
        <xdr:cNvSpPr txBox="1">
          <a:spLocks noChangeArrowheads="1"/>
        </xdr:cNvSpPr>
      </xdr:nvSpPr>
      <xdr:spPr bwMode="auto">
        <a:xfrm>
          <a:off x="6248400" y="533400"/>
          <a:ext cx="123825" cy="28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723900</xdr:colOff>
      <xdr:row>2</xdr:row>
      <xdr:rowOff>152400</xdr:rowOff>
    </xdr:from>
    <xdr:to>
      <xdr:col>6</xdr:col>
      <xdr:colOff>28575</xdr:colOff>
      <xdr:row>2</xdr:row>
      <xdr:rowOff>180975</xdr:rowOff>
    </xdr:to>
    <xdr:sp macro="" textlink="">
      <xdr:nvSpPr>
        <xdr:cNvPr id="8" name="Text Box 1"/>
        <xdr:cNvSpPr txBox="1">
          <a:spLocks noChangeArrowheads="1"/>
        </xdr:cNvSpPr>
      </xdr:nvSpPr>
      <xdr:spPr bwMode="auto">
        <a:xfrm>
          <a:off x="4572000" y="533400"/>
          <a:ext cx="123825" cy="28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9"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10"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11"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12"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13"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ALLOTMENT%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SCHEDUL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CR-BEGINNING OF THE YEAR"/>
      <sheetName val="SPFs Tracking"/>
      <sheetName val="2016Cont."/>
      <sheetName val="2016SPFs"/>
      <sheetName val="NDRRMF"/>
      <sheetName val="B"/>
      <sheetName val="NC-NNC"/>
      <sheetName val="FCR-FLR"/>
      <sheetName val="Sheet2"/>
      <sheetName val="GAARD"/>
      <sheetName val="agency"/>
      <sheetName val="BYDEPT"/>
      <sheetName val="A"/>
      <sheetName val="A1"/>
      <sheetName val="A2"/>
      <sheetName val="A3"/>
      <sheetName val="A3 (2)"/>
      <sheetName val="A3-Cont."/>
      <sheetName val="SARO-DEC"/>
      <sheetName val="WP"/>
      <sheetName val="WP-monthly"/>
      <sheetName val="GAAO"/>
      <sheetName val="WP-monthly-classificaton"/>
      <sheetName val="dec.1-31"/>
    </sheetNames>
    <sheetDataSet>
      <sheetData sheetId="0"/>
      <sheetData sheetId="1"/>
      <sheetData sheetId="2">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3">
        <row r="274">
          <cell r="P274">
            <v>0</v>
          </cell>
        </row>
        <row r="275">
          <cell r="P275">
            <v>12280</v>
          </cell>
        </row>
        <row r="277">
          <cell r="P277">
            <v>200000</v>
          </cell>
        </row>
        <row r="284">
          <cell r="M284">
            <v>200000</v>
          </cell>
        </row>
      </sheetData>
      <sheetData sheetId="4"/>
      <sheetData sheetId="5"/>
      <sheetData sheetId="6"/>
      <sheetData sheetId="7"/>
      <sheetData sheetId="8"/>
      <sheetData sheetId="9">
        <row r="298">
          <cell r="F298">
            <v>19500000</v>
          </cell>
        </row>
      </sheetData>
      <sheetData sheetId="10"/>
      <sheetData sheetId="11">
        <row r="1">
          <cell r="A1" t="str">
            <v>CY 2017 PROGRAM, ALLOTMENT RELEASES, BALANCE</v>
          </cell>
        </row>
        <row r="2">
          <cell r="A2" t="str">
            <v>JANUARY 1-DECEMBER 31, 2017</v>
          </cell>
        </row>
        <row r="8">
          <cell r="F8">
            <v>1968797453</v>
          </cell>
          <cell r="AE8">
            <v>-3451955</v>
          </cell>
          <cell r="BD8">
            <v>1907462362</v>
          </cell>
        </row>
        <row r="9">
          <cell r="F9">
            <v>14975626</v>
          </cell>
          <cell r="AE9">
            <v>0</v>
          </cell>
          <cell r="BD9">
            <v>14486509</v>
          </cell>
        </row>
        <row r="10">
          <cell r="F10">
            <v>20170858</v>
          </cell>
          <cell r="AE10">
            <v>-4384938</v>
          </cell>
          <cell r="BD10">
            <v>15785891</v>
          </cell>
        </row>
        <row r="11">
          <cell r="F11">
            <v>428618</v>
          </cell>
          <cell r="AE11">
            <v>0</v>
          </cell>
          <cell r="BD11">
            <v>428618</v>
          </cell>
        </row>
        <row r="12">
          <cell r="F12">
            <v>9801491</v>
          </cell>
          <cell r="AE12">
            <v>0</v>
          </cell>
          <cell r="BD12">
            <v>9654102</v>
          </cell>
        </row>
        <row r="13">
          <cell r="F13">
            <v>45222425</v>
          </cell>
          <cell r="AE13">
            <v>-6000000</v>
          </cell>
          <cell r="BD13">
            <v>39178469</v>
          </cell>
        </row>
        <row r="14">
          <cell r="F14">
            <v>1430019</v>
          </cell>
          <cell r="AE14">
            <v>647228</v>
          </cell>
          <cell r="BD14">
            <v>2059131</v>
          </cell>
        </row>
        <row r="15">
          <cell r="F15">
            <v>544109087</v>
          </cell>
        </row>
        <row r="16">
          <cell r="F16">
            <v>59941572</v>
          </cell>
          <cell r="AE16">
            <v>23822117</v>
          </cell>
          <cell r="BD16">
            <v>80811368</v>
          </cell>
        </row>
        <row r="17">
          <cell r="F17">
            <v>484167515</v>
          </cell>
          <cell r="AE17">
            <v>-133301482</v>
          </cell>
          <cell r="BD17">
            <v>324800878</v>
          </cell>
        </row>
        <row r="18">
          <cell r="F18">
            <v>58718377</v>
          </cell>
          <cell r="AE18">
            <v>0</v>
          </cell>
          <cell r="BD18">
            <v>55230187</v>
          </cell>
        </row>
        <row r="19">
          <cell r="F19">
            <v>1100786</v>
          </cell>
          <cell r="AE19">
            <v>0</v>
          </cell>
          <cell r="BD19">
            <v>1094536</v>
          </cell>
        </row>
        <row r="20">
          <cell r="F20">
            <v>26645954</v>
          </cell>
          <cell r="AE20">
            <v>0</v>
          </cell>
          <cell r="BD20">
            <v>26600717</v>
          </cell>
        </row>
        <row r="21">
          <cell r="F21">
            <v>21500732</v>
          </cell>
          <cell r="AE21">
            <v>0</v>
          </cell>
          <cell r="BD21">
            <v>21017421</v>
          </cell>
        </row>
        <row r="22">
          <cell r="F22">
            <v>16593050</v>
          </cell>
          <cell r="AE22">
            <v>0</v>
          </cell>
          <cell r="BD22">
            <v>16593050</v>
          </cell>
        </row>
        <row r="23">
          <cell r="F23">
            <v>96336792</v>
          </cell>
        </row>
        <row r="24">
          <cell r="F24">
            <v>60200461</v>
          </cell>
          <cell r="AE24">
            <v>-3234119</v>
          </cell>
          <cell r="BD24">
            <v>55801092</v>
          </cell>
        </row>
        <row r="25">
          <cell r="F25">
            <v>36136331</v>
          </cell>
          <cell r="AE25">
            <v>3234119</v>
          </cell>
          <cell r="BD25">
            <v>38506574</v>
          </cell>
        </row>
        <row r="26">
          <cell r="F26">
            <v>3533400</v>
          </cell>
          <cell r="AE26">
            <v>-2593</v>
          </cell>
          <cell r="BD26">
            <v>3517063</v>
          </cell>
        </row>
        <row r="27">
          <cell r="F27">
            <v>148037078</v>
          </cell>
          <cell r="AE27">
            <v>2000283</v>
          </cell>
          <cell r="BD27">
            <v>143198868</v>
          </cell>
        </row>
        <row r="28">
          <cell r="F28">
            <v>15579477</v>
          </cell>
          <cell r="AE28">
            <v>0</v>
          </cell>
          <cell r="BD28">
            <v>15488736</v>
          </cell>
        </row>
        <row r="29">
          <cell r="F29">
            <v>11438733</v>
          </cell>
        </row>
        <row r="30">
          <cell r="F30">
            <v>11438733</v>
          </cell>
          <cell r="AE30">
            <v>0</v>
          </cell>
          <cell r="BD30">
            <v>11256002</v>
          </cell>
        </row>
        <row r="31">
          <cell r="F31">
            <v>0</v>
          </cell>
          <cell r="AE31">
            <v>0</v>
          </cell>
          <cell r="BD31">
            <v>0</v>
          </cell>
        </row>
        <row r="32">
          <cell r="F32">
            <v>137182823</v>
          </cell>
          <cell r="AE32">
            <v>0</v>
          </cell>
          <cell r="BD32">
            <v>131866313</v>
          </cell>
        </row>
        <row r="33">
          <cell r="F33">
            <v>454721013</v>
          </cell>
        </row>
        <row r="34">
          <cell r="F34">
            <v>288596258</v>
          </cell>
          <cell r="AE34">
            <v>113214965</v>
          </cell>
          <cell r="BD34">
            <v>395352817</v>
          </cell>
        </row>
        <row r="35">
          <cell r="F35">
            <v>166124755</v>
          </cell>
          <cell r="AE35">
            <v>-1353365</v>
          </cell>
          <cell r="BD35">
            <v>164685649</v>
          </cell>
        </row>
        <row r="36">
          <cell r="F36">
            <v>20773016</v>
          </cell>
          <cell r="AE36">
            <v>285</v>
          </cell>
          <cell r="BD36">
            <v>20625409</v>
          </cell>
        </row>
        <row r="37">
          <cell r="F37">
            <v>128301467</v>
          </cell>
          <cell r="AE37">
            <v>-1519649</v>
          </cell>
          <cell r="BD37">
            <v>126780452</v>
          </cell>
        </row>
        <row r="38">
          <cell r="F38">
            <v>2529472</v>
          </cell>
          <cell r="AE38">
            <v>749563</v>
          </cell>
          <cell r="BD38">
            <v>3271255</v>
          </cell>
        </row>
        <row r="39">
          <cell r="F39">
            <v>4676881</v>
          </cell>
          <cell r="AE39">
            <v>177678</v>
          </cell>
          <cell r="BD39">
            <v>4843811</v>
          </cell>
        </row>
        <row r="40">
          <cell r="F40">
            <v>53346526</v>
          </cell>
          <cell r="AE40">
            <v>1734</v>
          </cell>
          <cell r="BD40">
            <v>52314541</v>
          </cell>
        </row>
        <row r="41">
          <cell r="F41">
            <v>5286633</v>
          </cell>
          <cell r="AE41">
            <v>0</v>
          </cell>
          <cell r="BD41">
            <v>5235907</v>
          </cell>
        </row>
        <row r="42">
          <cell r="F42">
            <v>1322735</v>
          </cell>
          <cell r="AE42">
            <v>1457697</v>
          </cell>
          <cell r="BD42">
            <v>2627845</v>
          </cell>
        </row>
        <row r="43">
          <cell r="F43">
            <v>32261846</v>
          </cell>
          <cell r="AE43">
            <v>1038522</v>
          </cell>
          <cell r="BD43">
            <v>32447110</v>
          </cell>
        </row>
        <row r="44">
          <cell r="F44">
            <v>3335</v>
          </cell>
          <cell r="AE44">
            <v>0</v>
          </cell>
          <cell r="BD44">
            <v>3335</v>
          </cell>
        </row>
        <row r="45">
          <cell r="F45">
            <v>31851121</v>
          </cell>
          <cell r="AE45">
            <v>0</v>
          </cell>
          <cell r="BD45">
            <v>31390281</v>
          </cell>
        </row>
        <row r="46">
          <cell r="F46">
            <v>1340944</v>
          </cell>
          <cell r="AE46">
            <v>0</v>
          </cell>
          <cell r="BD46">
            <v>1337435</v>
          </cell>
        </row>
        <row r="47">
          <cell r="F47">
            <v>10113277</v>
          </cell>
          <cell r="AE47">
            <v>0</v>
          </cell>
          <cell r="BD47">
            <v>9956596</v>
          </cell>
        </row>
        <row r="48">
          <cell r="F48">
            <v>3117137</v>
          </cell>
          <cell r="AE48">
            <v>0</v>
          </cell>
          <cell r="BD48">
            <v>3117137</v>
          </cell>
        </row>
        <row r="49">
          <cell r="F49">
            <v>2221859</v>
          </cell>
          <cell r="AE49">
            <v>0</v>
          </cell>
          <cell r="BD49">
            <v>2220985</v>
          </cell>
        </row>
        <row r="50">
          <cell r="F50">
            <v>724868</v>
          </cell>
          <cell r="AE50">
            <v>0</v>
          </cell>
          <cell r="BD50">
            <v>710061</v>
          </cell>
        </row>
        <row r="53">
          <cell r="F53">
            <v>34410</v>
          </cell>
          <cell r="AE53">
            <v>0</v>
          </cell>
          <cell r="BD53">
            <v>29410</v>
          </cell>
        </row>
        <row r="54">
          <cell r="F54">
            <v>64946</v>
          </cell>
          <cell r="AE54">
            <v>0</v>
          </cell>
          <cell r="BD54">
            <v>62889</v>
          </cell>
        </row>
        <row r="55">
          <cell r="F55">
            <v>84352</v>
          </cell>
          <cell r="BD55">
            <v>84167</v>
          </cell>
        </row>
        <row r="57">
          <cell r="F57">
            <v>18415688</v>
          </cell>
          <cell r="AE57">
            <v>0</v>
          </cell>
          <cell r="BD57">
            <v>18415688</v>
          </cell>
        </row>
        <row r="58">
          <cell r="F58">
            <v>289287</v>
          </cell>
          <cell r="AE58">
            <v>0</v>
          </cell>
          <cell r="BD58">
            <v>289064</v>
          </cell>
        </row>
        <row r="59">
          <cell r="F59">
            <v>68601</v>
          </cell>
          <cell r="AE59">
            <v>0</v>
          </cell>
          <cell r="BD59">
            <v>68601</v>
          </cell>
        </row>
        <row r="60">
          <cell r="F60">
            <v>404749</v>
          </cell>
          <cell r="AE60">
            <v>0</v>
          </cell>
          <cell r="BD60">
            <v>404749</v>
          </cell>
        </row>
        <row r="61">
          <cell r="F61">
            <v>125072</v>
          </cell>
          <cell r="AE61">
            <v>0</v>
          </cell>
          <cell r="BD61">
            <v>125072</v>
          </cell>
        </row>
        <row r="62">
          <cell r="F62">
            <v>411841</v>
          </cell>
          <cell r="AE62">
            <v>0</v>
          </cell>
          <cell r="BD62">
            <v>411785</v>
          </cell>
        </row>
        <row r="63">
          <cell r="F63">
            <v>92021</v>
          </cell>
          <cell r="AE63">
            <v>0</v>
          </cell>
          <cell r="BD63">
            <v>92021</v>
          </cell>
        </row>
        <row r="64">
          <cell r="F64">
            <v>108134</v>
          </cell>
          <cell r="AE64">
            <v>0</v>
          </cell>
          <cell r="BD64">
            <v>108055</v>
          </cell>
        </row>
        <row r="65">
          <cell r="F65">
            <v>94562</v>
          </cell>
          <cell r="AE65">
            <v>0</v>
          </cell>
          <cell r="BD65">
            <v>93901</v>
          </cell>
        </row>
        <row r="66">
          <cell r="F66">
            <v>126959</v>
          </cell>
          <cell r="AE66">
            <v>0</v>
          </cell>
          <cell r="BD66">
            <v>126959</v>
          </cell>
        </row>
        <row r="67">
          <cell r="F67">
            <v>235402</v>
          </cell>
          <cell r="AE67">
            <v>0</v>
          </cell>
          <cell r="BD67">
            <v>234693</v>
          </cell>
        </row>
        <row r="68">
          <cell r="F68">
            <v>134063</v>
          </cell>
          <cell r="AE68">
            <v>0</v>
          </cell>
          <cell r="BD68">
            <v>134063</v>
          </cell>
        </row>
        <row r="69">
          <cell r="F69">
            <v>170411</v>
          </cell>
          <cell r="AE69">
            <v>0</v>
          </cell>
          <cell r="BD69">
            <v>170411</v>
          </cell>
        </row>
        <row r="70">
          <cell r="F70">
            <v>27684</v>
          </cell>
          <cell r="AE70">
            <v>0</v>
          </cell>
          <cell r="BD70">
            <v>27684</v>
          </cell>
        </row>
        <row r="71">
          <cell r="F71">
            <v>188225</v>
          </cell>
          <cell r="AE71">
            <v>0</v>
          </cell>
          <cell r="BD71">
            <v>188225</v>
          </cell>
        </row>
        <row r="73">
          <cell r="F73">
            <v>187626</v>
          </cell>
          <cell r="AE73">
            <v>0</v>
          </cell>
          <cell r="BD73">
            <v>187626</v>
          </cell>
        </row>
        <row r="74">
          <cell r="F74">
            <v>685698</v>
          </cell>
          <cell r="AE74">
            <v>0</v>
          </cell>
          <cell r="BD74">
            <v>684925</v>
          </cell>
        </row>
        <row r="75">
          <cell r="F75">
            <v>191466</v>
          </cell>
          <cell r="AE75">
            <v>0</v>
          </cell>
          <cell r="BD75">
            <v>191466</v>
          </cell>
        </row>
        <row r="76">
          <cell r="F76">
            <v>126523</v>
          </cell>
          <cell r="AE76">
            <v>0</v>
          </cell>
          <cell r="BD76">
            <v>126118</v>
          </cell>
        </row>
        <row r="77">
          <cell r="F77">
            <v>1125331</v>
          </cell>
          <cell r="AE77">
            <v>0</v>
          </cell>
          <cell r="BD77">
            <v>1123272</v>
          </cell>
        </row>
        <row r="78">
          <cell r="F78">
            <v>551832</v>
          </cell>
          <cell r="AE78">
            <v>0</v>
          </cell>
          <cell r="BD78">
            <v>551832</v>
          </cell>
        </row>
        <row r="79">
          <cell r="F79">
            <v>793674</v>
          </cell>
          <cell r="AE79">
            <v>0</v>
          </cell>
          <cell r="BD79">
            <v>792638</v>
          </cell>
        </row>
        <row r="80">
          <cell r="F80">
            <v>152231</v>
          </cell>
          <cell r="AE80">
            <v>0</v>
          </cell>
          <cell r="BD80">
            <v>149456</v>
          </cell>
        </row>
        <row r="81">
          <cell r="F81">
            <v>142501</v>
          </cell>
          <cell r="AE81">
            <v>0</v>
          </cell>
          <cell r="BD81">
            <v>142501</v>
          </cell>
        </row>
        <row r="82">
          <cell r="F82">
            <v>8062519</v>
          </cell>
          <cell r="AE82">
            <v>0</v>
          </cell>
          <cell r="BD82">
            <v>8062519</v>
          </cell>
        </row>
        <row r="83">
          <cell r="F83">
            <v>46388</v>
          </cell>
          <cell r="AE83">
            <v>0</v>
          </cell>
          <cell r="BD83">
            <v>46388</v>
          </cell>
        </row>
        <row r="84">
          <cell r="F84">
            <v>207651</v>
          </cell>
          <cell r="AE84">
            <v>0</v>
          </cell>
          <cell r="BD84">
            <v>207651</v>
          </cell>
        </row>
        <row r="85">
          <cell r="F85">
            <v>81989</v>
          </cell>
          <cell r="AE85">
            <v>0</v>
          </cell>
          <cell r="BD85">
            <v>81899</v>
          </cell>
        </row>
        <row r="86">
          <cell r="F86">
            <v>403817</v>
          </cell>
          <cell r="AE86">
            <v>0</v>
          </cell>
          <cell r="BD86">
            <v>361080</v>
          </cell>
        </row>
        <row r="87">
          <cell r="F87">
            <v>1839762</v>
          </cell>
          <cell r="AE87">
            <v>0</v>
          </cell>
          <cell r="BD87">
            <v>1810833</v>
          </cell>
        </row>
        <row r="88">
          <cell r="F88">
            <v>154804</v>
          </cell>
          <cell r="AE88">
            <v>0</v>
          </cell>
          <cell r="BD88">
            <v>154804</v>
          </cell>
        </row>
        <row r="89">
          <cell r="F89">
            <v>223547</v>
          </cell>
          <cell r="AE89">
            <v>0</v>
          </cell>
          <cell r="BD89">
            <v>223497</v>
          </cell>
        </row>
        <row r="90">
          <cell r="F90">
            <v>157399</v>
          </cell>
          <cell r="AE90">
            <v>0</v>
          </cell>
          <cell r="BD90">
            <v>157244</v>
          </cell>
        </row>
        <row r="91">
          <cell r="F91">
            <v>50111</v>
          </cell>
          <cell r="AE91">
            <v>0</v>
          </cell>
          <cell r="BD91">
            <v>50111</v>
          </cell>
        </row>
        <row r="92">
          <cell r="F92">
            <v>453962</v>
          </cell>
          <cell r="AE92">
            <v>0</v>
          </cell>
          <cell r="BD92">
            <v>425807</v>
          </cell>
        </row>
        <row r="94">
          <cell r="F94">
            <v>2924539</v>
          </cell>
          <cell r="AE94">
            <v>0</v>
          </cell>
          <cell r="BD94">
            <v>2924326</v>
          </cell>
        </row>
        <row r="95">
          <cell r="F95">
            <v>3760220</v>
          </cell>
          <cell r="AE95">
            <v>0</v>
          </cell>
          <cell r="BD95">
            <v>3642781</v>
          </cell>
        </row>
        <row r="97">
          <cell r="F97">
            <v>463189499</v>
          </cell>
          <cell r="AE97">
            <v>3451955</v>
          </cell>
          <cell r="BD97">
            <v>339384564</v>
          </cell>
        </row>
        <row r="98">
          <cell r="F98">
            <v>137758229</v>
          </cell>
          <cell r="AE98">
            <v>-547045</v>
          </cell>
          <cell r="BD98">
            <v>131012269</v>
          </cell>
        </row>
        <row r="100">
          <cell r="F100">
            <v>2178020</v>
          </cell>
          <cell r="AE100">
            <v>0</v>
          </cell>
          <cell r="BD100">
            <v>2178020</v>
          </cell>
        </row>
        <row r="101">
          <cell r="F101">
            <v>30969240</v>
          </cell>
          <cell r="AE101">
            <v>0</v>
          </cell>
          <cell r="BD101">
            <v>18756698</v>
          </cell>
        </row>
        <row r="102">
          <cell r="F102">
            <v>50000</v>
          </cell>
          <cell r="AE102">
            <v>0</v>
          </cell>
          <cell r="BD102">
            <v>33234</v>
          </cell>
        </row>
        <row r="103">
          <cell r="F103">
            <v>39759341</v>
          </cell>
          <cell r="AE103">
            <v>0</v>
          </cell>
          <cell r="BD103">
            <v>39759341</v>
          </cell>
        </row>
        <row r="104">
          <cell r="F104">
            <v>200000</v>
          </cell>
          <cell r="AE104">
            <v>0</v>
          </cell>
          <cell r="BD104">
            <v>0</v>
          </cell>
        </row>
        <row r="106">
          <cell r="F106">
            <v>5500000</v>
          </cell>
          <cell r="AE106">
            <v>10000000</v>
          </cell>
          <cell r="BD106">
            <v>12402890</v>
          </cell>
        </row>
        <row r="107">
          <cell r="F107">
            <v>89101603</v>
          </cell>
          <cell r="AE107">
            <v>0</v>
          </cell>
          <cell r="BD107">
            <v>25756175</v>
          </cell>
        </row>
        <row r="108">
          <cell r="F108">
            <v>15755000</v>
          </cell>
          <cell r="AE108">
            <v>3999000</v>
          </cell>
          <cell r="BD108">
            <v>18463317</v>
          </cell>
        </row>
        <row r="109">
          <cell r="F109">
            <v>141918066</v>
          </cell>
          <cell r="AE109">
            <v>-10000000</v>
          </cell>
          <cell r="BD109">
            <v>91022620</v>
          </cell>
        </row>
        <row r="112">
          <cell r="F112">
            <v>37870798</v>
          </cell>
          <cell r="AE112">
            <v>0</v>
          </cell>
          <cell r="BD112">
            <v>41118646</v>
          </cell>
        </row>
        <row r="113">
          <cell r="F113">
            <v>486885005</v>
          </cell>
          <cell r="AE113">
            <v>0</v>
          </cell>
          <cell r="BD113">
            <v>486885005</v>
          </cell>
        </row>
        <row r="114">
          <cell r="F114">
            <v>480</v>
          </cell>
          <cell r="AE114">
            <v>0</v>
          </cell>
          <cell r="BD114">
            <v>480</v>
          </cell>
        </row>
        <row r="115">
          <cell r="F115">
            <v>0</v>
          </cell>
          <cell r="AE115">
            <v>0</v>
          </cell>
          <cell r="BD115">
            <v>0</v>
          </cell>
        </row>
        <row r="117">
          <cell r="F117">
            <v>13090992</v>
          </cell>
          <cell r="AE117">
            <v>0</v>
          </cell>
          <cell r="BD117">
            <v>13090992</v>
          </cell>
        </row>
        <row r="118">
          <cell r="F118">
            <v>9023608</v>
          </cell>
          <cell r="AE118">
            <v>0</v>
          </cell>
          <cell r="BD118">
            <v>9023608</v>
          </cell>
        </row>
        <row r="119">
          <cell r="F119">
            <v>16765165</v>
          </cell>
          <cell r="AE119">
            <v>0</v>
          </cell>
          <cell r="BD119">
            <v>0</v>
          </cell>
        </row>
        <row r="120">
          <cell r="F120">
            <v>334877000</v>
          </cell>
          <cell r="AE120">
            <v>0</v>
          </cell>
          <cell r="BD120">
            <v>334877000</v>
          </cell>
        </row>
        <row r="121">
          <cell r="F121">
            <v>19500000</v>
          </cell>
          <cell r="AE121">
            <v>0</v>
          </cell>
          <cell r="BD121">
            <v>8359511</v>
          </cell>
        </row>
        <row r="127">
          <cell r="BD127">
            <v>20825202</v>
          </cell>
        </row>
        <row r="128">
          <cell r="BD128">
            <v>0</v>
          </cell>
        </row>
        <row r="129">
          <cell r="BD129">
            <v>0</v>
          </cell>
        </row>
        <row r="130">
          <cell r="BD130">
            <v>199488</v>
          </cell>
        </row>
        <row r="131">
          <cell r="BD131">
            <v>0</v>
          </cell>
        </row>
        <row r="132">
          <cell r="BD132">
            <v>0</v>
          </cell>
        </row>
        <row r="133">
          <cell r="BD133">
            <v>0</v>
          </cell>
        </row>
        <row r="135">
          <cell r="BD135">
            <v>1320375</v>
          </cell>
        </row>
        <row r="136">
          <cell r="BD136">
            <v>12000</v>
          </cell>
        </row>
        <row r="137">
          <cell r="BD137">
            <v>635858</v>
          </cell>
        </row>
        <row r="138">
          <cell r="BD138">
            <v>0</v>
          </cell>
        </row>
        <row r="139">
          <cell r="BD139">
            <v>0</v>
          </cell>
        </row>
        <row r="140">
          <cell r="BD140">
            <v>0</v>
          </cell>
        </row>
        <row r="141">
          <cell r="BD141">
            <v>0</v>
          </cell>
        </row>
        <row r="143">
          <cell r="BD143">
            <v>157645</v>
          </cell>
        </row>
        <row r="144">
          <cell r="BD144">
            <v>0</v>
          </cell>
        </row>
        <row r="146">
          <cell r="BD146">
            <v>1500</v>
          </cell>
        </row>
        <row r="147">
          <cell r="BD147">
            <v>0</v>
          </cell>
        </row>
        <row r="149">
          <cell r="BD149">
            <v>0</v>
          </cell>
        </row>
        <row r="150">
          <cell r="BD150">
            <v>0</v>
          </cell>
        </row>
        <row r="151">
          <cell r="BD151">
            <v>13196139</v>
          </cell>
        </row>
        <row r="153">
          <cell r="BD153">
            <v>4958471</v>
          </cell>
        </row>
        <row r="154">
          <cell r="BD154">
            <v>0</v>
          </cell>
        </row>
        <row r="155">
          <cell r="BD155">
            <v>0</v>
          </cell>
        </row>
        <row r="156">
          <cell r="BD156">
            <v>0</v>
          </cell>
        </row>
        <row r="157">
          <cell r="BD157">
            <v>0</v>
          </cell>
        </row>
        <row r="158">
          <cell r="BD158">
            <v>0</v>
          </cell>
        </row>
        <row r="159">
          <cell r="BD159">
            <v>85459</v>
          </cell>
        </row>
        <row r="160">
          <cell r="BD160">
            <v>221340</v>
          </cell>
        </row>
        <row r="161">
          <cell r="BD161">
            <v>0</v>
          </cell>
        </row>
        <row r="162">
          <cell r="BD162">
            <v>26927</v>
          </cell>
        </row>
        <row r="163">
          <cell r="BD163">
            <v>0</v>
          </cell>
        </row>
        <row r="164">
          <cell r="BD164">
            <v>0</v>
          </cell>
        </row>
        <row r="165">
          <cell r="BD165">
            <v>0</v>
          </cell>
        </row>
        <row r="166">
          <cell r="BD166">
            <v>0</v>
          </cell>
        </row>
        <row r="167">
          <cell r="BD167">
            <v>0</v>
          </cell>
        </row>
        <row r="168">
          <cell r="BD168">
            <v>0</v>
          </cell>
        </row>
        <row r="169">
          <cell r="BD169">
            <v>0</v>
          </cell>
        </row>
        <row r="172">
          <cell r="BD172">
            <v>0</v>
          </cell>
        </row>
        <row r="173">
          <cell r="BD173">
            <v>0</v>
          </cell>
        </row>
        <row r="174">
          <cell r="BD174">
            <v>0</v>
          </cell>
        </row>
        <row r="176">
          <cell r="BD176">
            <v>0</v>
          </cell>
        </row>
        <row r="177">
          <cell r="BD177">
            <v>0</v>
          </cell>
        </row>
        <row r="178">
          <cell r="BD178">
            <v>0</v>
          </cell>
        </row>
        <row r="179">
          <cell r="BD179">
            <v>0</v>
          </cell>
        </row>
        <row r="180">
          <cell r="BD180">
            <v>0</v>
          </cell>
        </row>
        <row r="181">
          <cell r="BD181">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7000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3000</v>
          </cell>
        </row>
        <row r="214">
          <cell r="BD214">
            <v>0</v>
          </cell>
        </row>
        <row r="216">
          <cell r="BD216">
            <v>61673248</v>
          </cell>
        </row>
        <row r="217">
          <cell r="BD217">
            <v>18670468</v>
          </cell>
        </row>
        <row r="219">
          <cell r="BD219">
            <v>0</v>
          </cell>
        </row>
        <row r="220">
          <cell r="BD220">
            <v>13389506</v>
          </cell>
        </row>
        <row r="221">
          <cell r="BD221">
            <v>0</v>
          </cell>
        </row>
        <row r="222">
          <cell r="BD222">
            <v>447148</v>
          </cell>
        </row>
        <row r="225">
          <cell r="BD225">
            <v>624875</v>
          </cell>
        </row>
        <row r="226">
          <cell r="BD226">
            <v>19</v>
          </cell>
        </row>
        <row r="227">
          <cell r="BD227">
            <v>28541232</v>
          </cell>
        </row>
        <row r="228">
          <cell r="BD228">
            <v>0</v>
          </cell>
        </row>
        <row r="230">
          <cell r="BD230">
            <v>14331476</v>
          </cell>
        </row>
        <row r="233">
          <cell r="BD233">
            <v>0</v>
          </cell>
        </row>
        <row r="234">
          <cell r="BD234">
            <v>960272</v>
          </cell>
        </row>
        <row r="235">
          <cell r="BD235">
            <v>4131182</v>
          </cell>
        </row>
        <row r="236">
          <cell r="BD236">
            <v>745167</v>
          </cell>
        </row>
        <row r="237">
          <cell r="BD237">
            <v>2942313</v>
          </cell>
        </row>
        <row r="238">
          <cell r="BD238">
            <v>32409</v>
          </cell>
        </row>
        <row r="239">
          <cell r="BD239">
            <v>0</v>
          </cell>
        </row>
        <row r="240">
          <cell r="BD240">
            <v>0</v>
          </cell>
        </row>
        <row r="241">
          <cell r="BD241">
            <v>0</v>
          </cell>
        </row>
        <row r="242">
          <cell r="BD242">
            <v>0</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 val="ranking"/>
    </sheetNames>
    <sheetDataSet>
      <sheetData sheetId="0"/>
      <sheetData sheetId="1"/>
      <sheetData sheetId="2"/>
      <sheetData sheetId="3"/>
      <sheetData sheetId="4"/>
      <sheetData sheetId="5"/>
      <sheetData sheetId="6">
        <row r="1">
          <cell r="A1" t="str">
            <v>CY 2017 ALLOTMENT RELEASES</v>
          </cell>
        </row>
        <row r="3">
          <cell r="A3" t="str">
            <v>JANUARY 1-DECEMBER 31, 2017</v>
          </cell>
        </row>
      </sheetData>
      <sheetData sheetId="7">
        <row r="7">
          <cell r="E7">
            <v>14486509</v>
          </cell>
          <cell r="H7">
            <v>0</v>
          </cell>
          <cell r="L7">
            <v>0</v>
          </cell>
          <cell r="O7">
            <v>0</v>
          </cell>
          <cell r="R7">
            <v>0</v>
          </cell>
          <cell r="X7">
            <v>0</v>
          </cell>
          <cell r="AT7">
            <v>0</v>
          </cell>
        </row>
        <row r="8">
          <cell r="E8">
            <v>15785891</v>
          </cell>
          <cell r="H8">
            <v>0</v>
          </cell>
          <cell r="L8">
            <v>0</v>
          </cell>
          <cell r="O8">
            <v>0</v>
          </cell>
          <cell r="R8">
            <v>0</v>
          </cell>
          <cell r="S8">
            <v>73553</v>
          </cell>
          <cell r="X8">
            <v>42855</v>
          </cell>
          <cell r="AT8">
            <v>116408</v>
          </cell>
        </row>
        <row r="9">
          <cell r="E9">
            <v>428618</v>
          </cell>
          <cell r="H9">
            <v>0</v>
          </cell>
          <cell r="L9">
            <v>0</v>
          </cell>
          <cell r="O9">
            <v>0</v>
          </cell>
          <cell r="R9">
            <v>0</v>
          </cell>
          <cell r="S9">
            <v>16444</v>
          </cell>
          <cell r="X9">
            <v>1181</v>
          </cell>
          <cell r="AT9">
            <v>17625</v>
          </cell>
        </row>
        <row r="10">
          <cell r="E10">
            <v>9654102</v>
          </cell>
          <cell r="H10">
            <v>0</v>
          </cell>
          <cell r="L10">
            <v>0</v>
          </cell>
          <cell r="O10">
            <v>0</v>
          </cell>
          <cell r="R10">
            <v>0</v>
          </cell>
          <cell r="U10">
            <v>73718</v>
          </cell>
          <cell r="X10">
            <v>118255</v>
          </cell>
          <cell r="AT10">
            <v>191973</v>
          </cell>
        </row>
        <row r="11">
          <cell r="E11">
            <v>39178469</v>
          </cell>
          <cell r="H11">
            <v>0</v>
          </cell>
          <cell r="L11">
            <v>0</v>
          </cell>
          <cell r="O11">
            <v>22338</v>
          </cell>
          <cell r="R11">
            <v>445</v>
          </cell>
          <cell r="S11">
            <v>126149</v>
          </cell>
          <cell r="X11">
            <v>148803</v>
          </cell>
          <cell r="AT11">
            <v>297735</v>
          </cell>
        </row>
        <row r="12">
          <cell r="E12">
            <v>2059131</v>
          </cell>
          <cell r="H12">
            <v>0</v>
          </cell>
          <cell r="L12">
            <v>0</v>
          </cell>
          <cell r="O12">
            <v>0</v>
          </cell>
          <cell r="R12">
            <v>0</v>
          </cell>
          <cell r="S12">
            <v>17853</v>
          </cell>
          <cell r="X12">
            <v>6528</v>
          </cell>
          <cell r="AT12">
            <v>24381</v>
          </cell>
        </row>
        <row r="14">
          <cell r="E14">
            <v>80811368</v>
          </cell>
          <cell r="H14">
            <v>0</v>
          </cell>
          <cell r="L14">
            <v>0</v>
          </cell>
          <cell r="O14">
            <v>0</v>
          </cell>
          <cell r="R14">
            <v>0</v>
          </cell>
          <cell r="S14">
            <v>19167</v>
          </cell>
          <cell r="X14">
            <v>12477</v>
          </cell>
          <cell r="AT14">
            <v>31644</v>
          </cell>
        </row>
        <row r="15">
          <cell r="E15">
            <v>324800878</v>
          </cell>
          <cell r="H15">
            <v>0</v>
          </cell>
          <cell r="L15">
            <v>0</v>
          </cell>
          <cell r="O15">
            <v>0</v>
          </cell>
          <cell r="R15">
            <v>0</v>
          </cell>
          <cell r="S15">
            <v>1839131</v>
          </cell>
          <cell r="X15">
            <v>1622794</v>
          </cell>
          <cell r="AT15">
            <v>3461925</v>
          </cell>
        </row>
        <row r="16">
          <cell r="E16">
            <v>55230187</v>
          </cell>
          <cell r="H16">
            <v>0</v>
          </cell>
          <cell r="L16">
            <v>0</v>
          </cell>
          <cell r="O16">
            <v>82682</v>
          </cell>
          <cell r="R16">
            <v>0</v>
          </cell>
          <cell r="S16">
            <v>1632724</v>
          </cell>
          <cell r="X16">
            <v>626921</v>
          </cell>
          <cell r="AT16">
            <v>2342327</v>
          </cell>
        </row>
        <row r="17">
          <cell r="E17">
            <v>1094536</v>
          </cell>
          <cell r="H17">
            <v>0</v>
          </cell>
          <cell r="L17">
            <v>0</v>
          </cell>
          <cell r="O17">
            <v>0</v>
          </cell>
          <cell r="R17">
            <v>0</v>
          </cell>
          <cell r="S17">
            <v>45050</v>
          </cell>
          <cell r="X17">
            <v>12325</v>
          </cell>
          <cell r="AT17">
            <v>57375</v>
          </cell>
        </row>
        <row r="18">
          <cell r="E18">
            <v>26600717</v>
          </cell>
          <cell r="H18">
            <v>0</v>
          </cell>
          <cell r="L18">
            <v>0</v>
          </cell>
          <cell r="O18">
            <v>0</v>
          </cell>
          <cell r="R18">
            <v>0</v>
          </cell>
          <cell r="S18">
            <v>702759</v>
          </cell>
          <cell r="X18">
            <v>204574</v>
          </cell>
          <cell r="AT18">
            <v>907333</v>
          </cell>
        </row>
        <row r="19">
          <cell r="E19">
            <v>21017421</v>
          </cell>
          <cell r="H19">
            <v>0</v>
          </cell>
          <cell r="L19">
            <v>0</v>
          </cell>
          <cell r="O19">
            <v>1000000</v>
          </cell>
          <cell r="R19">
            <v>2000000</v>
          </cell>
          <cell r="S19">
            <v>472639</v>
          </cell>
          <cell r="X19">
            <v>136653</v>
          </cell>
          <cell r="AT19">
            <v>3609292</v>
          </cell>
        </row>
        <row r="20">
          <cell r="E20">
            <v>16593050</v>
          </cell>
          <cell r="H20">
            <v>0</v>
          </cell>
          <cell r="L20">
            <v>0</v>
          </cell>
          <cell r="O20">
            <v>0</v>
          </cell>
          <cell r="R20">
            <v>20601</v>
          </cell>
          <cell r="S20">
            <v>509600</v>
          </cell>
          <cell r="X20">
            <v>109224</v>
          </cell>
          <cell r="AT20">
            <v>639425</v>
          </cell>
        </row>
        <row r="22">
          <cell r="E22">
            <v>55801092</v>
          </cell>
          <cell r="H22">
            <v>0</v>
          </cell>
          <cell r="L22">
            <v>0</v>
          </cell>
          <cell r="O22">
            <v>635856</v>
          </cell>
          <cell r="R22">
            <v>167516</v>
          </cell>
          <cell r="S22">
            <v>43013</v>
          </cell>
          <cell r="X22">
            <v>192513</v>
          </cell>
          <cell r="AT22">
            <v>1038898</v>
          </cell>
        </row>
        <row r="23">
          <cell r="E23">
            <v>38506574</v>
          </cell>
          <cell r="H23">
            <v>0</v>
          </cell>
          <cell r="L23">
            <v>0</v>
          </cell>
          <cell r="O23">
            <v>0</v>
          </cell>
          <cell r="R23">
            <v>0</v>
          </cell>
          <cell r="S23">
            <v>1875166</v>
          </cell>
          <cell r="X23">
            <v>213934</v>
          </cell>
          <cell r="AT23">
            <v>2089100</v>
          </cell>
        </row>
        <row r="24">
          <cell r="E24">
            <v>3517063</v>
          </cell>
          <cell r="S24">
            <v>71211</v>
          </cell>
          <cell r="X24">
            <v>4021</v>
          </cell>
          <cell r="AT24">
            <v>75232</v>
          </cell>
        </row>
        <row r="25">
          <cell r="E25">
            <v>143198868</v>
          </cell>
          <cell r="H25">
            <v>0</v>
          </cell>
          <cell r="L25">
            <v>33234</v>
          </cell>
          <cell r="O25">
            <v>99000</v>
          </cell>
          <cell r="R25">
            <v>4196106</v>
          </cell>
          <cell r="S25">
            <v>9972439</v>
          </cell>
          <cell r="X25">
            <v>32679236</v>
          </cell>
          <cell r="AT25">
            <v>46980015</v>
          </cell>
        </row>
        <row r="26">
          <cell r="E26">
            <v>15488736</v>
          </cell>
          <cell r="H26">
            <v>0</v>
          </cell>
          <cell r="L26">
            <v>0</v>
          </cell>
          <cell r="O26">
            <v>0</v>
          </cell>
          <cell r="R26">
            <v>613403</v>
          </cell>
          <cell r="S26">
            <v>873894</v>
          </cell>
          <cell r="X26">
            <v>1585260</v>
          </cell>
          <cell r="AT26">
            <v>3072557</v>
          </cell>
        </row>
        <row r="28">
          <cell r="E28">
            <v>11256002</v>
          </cell>
          <cell r="H28">
            <v>0</v>
          </cell>
          <cell r="L28">
            <v>0</v>
          </cell>
          <cell r="O28">
            <v>0</v>
          </cell>
          <cell r="R28">
            <v>0</v>
          </cell>
          <cell r="S28">
            <v>494793</v>
          </cell>
          <cell r="X28">
            <v>211633</v>
          </cell>
          <cell r="AT28">
            <v>706426</v>
          </cell>
        </row>
        <row r="29">
          <cell r="E29">
            <v>0</v>
          </cell>
          <cell r="H29">
            <v>0</v>
          </cell>
          <cell r="L29">
            <v>0</v>
          </cell>
          <cell r="O29">
            <v>0</v>
          </cell>
          <cell r="R29">
            <v>0</v>
          </cell>
          <cell r="X29">
            <v>0</v>
          </cell>
          <cell r="AT29">
            <v>0</v>
          </cell>
        </row>
        <row r="30">
          <cell r="E30">
            <v>131866313</v>
          </cell>
          <cell r="H30">
            <v>0</v>
          </cell>
          <cell r="L30">
            <v>0</v>
          </cell>
          <cell r="O30">
            <v>1250000</v>
          </cell>
          <cell r="R30">
            <v>3704334</v>
          </cell>
          <cell r="S30">
            <v>4830857</v>
          </cell>
          <cell r="X30">
            <v>50523650</v>
          </cell>
          <cell r="AT30">
            <v>60308841</v>
          </cell>
        </row>
        <row r="32">
          <cell r="E32">
            <v>395352817</v>
          </cell>
          <cell r="H32">
            <v>0</v>
          </cell>
          <cell r="L32">
            <v>0</v>
          </cell>
          <cell r="O32">
            <v>7286251</v>
          </cell>
          <cell r="R32">
            <v>370000</v>
          </cell>
          <cell r="S32">
            <v>39526</v>
          </cell>
          <cell r="X32">
            <v>14775</v>
          </cell>
          <cell r="AT32">
            <v>7710552</v>
          </cell>
        </row>
        <row r="33">
          <cell r="E33">
            <v>164685649</v>
          </cell>
          <cell r="H33">
            <v>0</v>
          </cell>
          <cell r="L33">
            <v>0</v>
          </cell>
          <cell r="O33">
            <v>0</v>
          </cell>
          <cell r="R33">
            <v>0</v>
          </cell>
          <cell r="S33">
            <v>239763</v>
          </cell>
          <cell r="X33">
            <v>152769</v>
          </cell>
          <cell r="AT33">
            <v>392532</v>
          </cell>
        </row>
        <row r="34">
          <cell r="E34">
            <v>20625409</v>
          </cell>
          <cell r="H34">
            <v>0</v>
          </cell>
          <cell r="L34">
            <v>0</v>
          </cell>
          <cell r="O34">
            <v>0</v>
          </cell>
          <cell r="R34">
            <v>0</v>
          </cell>
          <cell r="S34">
            <v>220761</v>
          </cell>
          <cell r="X34">
            <v>46525</v>
          </cell>
          <cell r="AT34">
            <v>267286</v>
          </cell>
        </row>
        <row r="35">
          <cell r="E35">
            <v>126780452</v>
          </cell>
          <cell r="H35">
            <v>0</v>
          </cell>
          <cell r="L35">
            <v>0</v>
          </cell>
          <cell r="O35">
            <v>7031544</v>
          </cell>
          <cell r="R35">
            <v>859629</v>
          </cell>
          <cell r="S35">
            <v>161802</v>
          </cell>
          <cell r="X35">
            <v>19488</v>
          </cell>
          <cell r="AT35">
            <v>8072463</v>
          </cell>
        </row>
        <row r="36">
          <cell r="E36">
            <v>3271255</v>
          </cell>
          <cell r="H36">
            <v>0</v>
          </cell>
          <cell r="L36">
            <v>0</v>
          </cell>
          <cell r="O36">
            <v>0</v>
          </cell>
          <cell r="R36">
            <v>0</v>
          </cell>
          <cell r="S36">
            <v>25317</v>
          </cell>
          <cell r="X36">
            <v>10130</v>
          </cell>
          <cell r="AT36">
            <v>35447</v>
          </cell>
        </row>
        <row r="37">
          <cell r="E37">
            <v>4843811</v>
          </cell>
          <cell r="H37">
            <v>0</v>
          </cell>
          <cell r="L37">
            <v>0</v>
          </cell>
          <cell r="O37">
            <v>53000</v>
          </cell>
          <cell r="R37">
            <v>0</v>
          </cell>
          <cell r="S37">
            <v>97689</v>
          </cell>
          <cell r="X37">
            <v>33422</v>
          </cell>
          <cell r="AT37">
            <v>184111</v>
          </cell>
        </row>
        <row r="38">
          <cell r="E38">
            <v>52314541</v>
          </cell>
          <cell r="H38">
            <v>0</v>
          </cell>
          <cell r="L38">
            <v>0</v>
          </cell>
          <cell r="O38">
            <v>0</v>
          </cell>
          <cell r="R38">
            <v>225866</v>
          </cell>
          <cell r="S38">
            <v>408057</v>
          </cell>
          <cell r="X38">
            <v>982460</v>
          </cell>
          <cell r="AT38">
            <v>1616383</v>
          </cell>
        </row>
        <row r="39">
          <cell r="E39">
            <v>5235907</v>
          </cell>
          <cell r="H39">
            <v>0</v>
          </cell>
          <cell r="L39">
            <v>0</v>
          </cell>
          <cell r="O39">
            <v>0</v>
          </cell>
          <cell r="R39">
            <v>0</v>
          </cell>
          <cell r="S39">
            <v>124484</v>
          </cell>
          <cell r="X39">
            <v>36905</v>
          </cell>
          <cell r="AT39">
            <v>161389</v>
          </cell>
        </row>
        <row r="40">
          <cell r="E40">
            <v>2627845</v>
          </cell>
          <cell r="H40">
            <v>0</v>
          </cell>
          <cell r="L40">
            <v>0</v>
          </cell>
          <cell r="O40">
            <v>23248</v>
          </cell>
          <cell r="R40">
            <v>13206</v>
          </cell>
          <cell r="S40">
            <v>29287</v>
          </cell>
          <cell r="X40">
            <v>21867</v>
          </cell>
          <cell r="AT40">
            <v>87608</v>
          </cell>
        </row>
        <row r="41">
          <cell r="E41">
            <v>32447110</v>
          </cell>
          <cell r="H41">
            <v>0</v>
          </cell>
          <cell r="L41">
            <v>0</v>
          </cell>
          <cell r="O41">
            <v>0</v>
          </cell>
          <cell r="R41">
            <v>100000</v>
          </cell>
          <cell r="S41">
            <v>5717</v>
          </cell>
          <cell r="X41">
            <v>236517</v>
          </cell>
          <cell r="AT41">
            <v>342234</v>
          </cell>
        </row>
        <row r="42">
          <cell r="E42">
            <v>3335</v>
          </cell>
          <cell r="H42">
            <v>0</v>
          </cell>
          <cell r="L42">
            <v>0</v>
          </cell>
          <cell r="O42">
            <v>0</v>
          </cell>
          <cell r="R42">
            <v>0</v>
          </cell>
          <cell r="S42">
            <v>343</v>
          </cell>
          <cell r="X42">
            <v>76</v>
          </cell>
          <cell r="AT42">
            <v>419</v>
          </cell>
        </row>
        <row r="43">
          <cell r="E43">
            <v>31390281</v>
          </cell>
          <cell r="H43">
            <v>0</v>
          </cell>
          <cell r="L43">
            <v>0</v>
          </cell>
          <cell r="O43">
            <v>0</v>
          </cell>
          <cell r="R43">
            <v>0</v>
          </cell>
          <cell r="X43">
            <v>324348</v>
          </cell>
          <cell r="AT43">
            <v>324348</v>
          </cell>
        </row>
        <row r="44">
          <cell r="E44">
            <v>1337435</v>
          </cell>
          <cell r="H44">
            <v>0</v>
          </cell>
          <cell r="L44">
            <v>0</v>
          </cell>
          <cell r="O44">
            <v>0</v>
          </cell>
          <cell r="R44">
            <v>0</v>
          </cell>
          <cell r="S44">
            <v>25890</v>
          </cell>
          <cell r="X44">
            <v>25497</v>
          </cell>
          <cell r="AT44">
            <v>51387</v>
          </cell>
        </row>
        <row r="45">
          <cell r="E45">
            <v>9956596</v>
          </cell>
          <cell r="H45">
            <v>0</v>
          </cell>
          <cell r="L45">
            <v>0</v>
          </cell>
          <cell r="O45">
            <v>0</v>
          </cell>
          <cell r="R45">
            <v>0</v>
          </cell>
          <cell r="S45">
            <v>184920</v>
          </cell>
          <cell r="X45">
            <v>163829</v>
          </cell>
          <cell r="AT45">
            <v>348749</v>
          </cell>
        </row>
        <row r="46">
          <cell r="E46">
            <v>3117137</v>
          </cell>
          <cell r="H46">
            <v>0</v>
          </cell>
          <cell r="L46">
            <v>0</v>
          </cell>
          <cell r="O46">
            <v>0</v>
          </cell>
          <cell r="R46">
            <v>0</v>
          </cell>
          <cell r="X46">
            <v>97468</v>
          </cell>
          <cell r="AT46">
            <v>97468</v>
          </cell>
        </row>
        <row r="47">
          <cell r="E47">
            <v>2220985</v>
          </cell>
          <cell r="H47">
            <v>0</v>
          </cell>
          <cell r="L47">
            <v>0</v>
          </cell>
          <cell r="O47">
            <v>0</v>
          </cell>
          <cell r="R47">
            <v>0</v>
          </cell>
          <cell r="S47">
            <v>26530</v>
          </cell>
          <cell r="X47">
            <v>10833</v>
          </cell>
          <cell r="AT47">
            <v>37363</v>
          </cell>
        </row>
        <row r="48">
          <cell r="E48">
            <v>710061</v>
          </cell>
          <cell r="H48">
            <v>0</v>
          </cell>
          <cell r="L48">
            <v>0</v>
          </cell>
          <cell r="O48">
            <v>0</v>
          </cell>
          <cell r="R48">
            <v>0</v>
          </cell>
          <cell r="S48">
            <v>41793</v>
          </cell>
          <cell r="X48">
            <v>7803</v>
          </cell>
          <cell r="AT48">
            <v>49596</v>
          </cell>
        </row>
        <row r="51">
          <cell r="E51">
            <v>29410</v>
          </cell>
          <cell r="H51">
            <v>0</v>
          </cell>
          <cell r="L51">
            <v>0</v>
          </cell>
          <cell r="O51">
            <v>0</v>
          </cell>
          <cell r="R51">
            <v>0</v>
          </cell>
          <cell r="X51">
            <v>0</v>
          </cell>
          <cell r="AT51">
            <v>0</v>
          </cell>
        </row>
        <row r="52">
          <cell r="E52">
            <v>62889</v>
          </cell>
          <cell r="O52">
            <v>0</v>
          </cell>
          <cell r="X52">
            <v>1205</v>
          </cell>
          <cell r="AT52">
            <v>1205</v>
          </cell>
        </row>
        <row r="53">
          <cell r="E53">
            <v>84167</v>
          </cell>
          <cell r="H53">
            <v>0</v>
          </cell>
          <cell r="L53">
            <v>0</v>
          </cell>
          <cell r="O53">
            <v>0</v>
          </cell>
          <cell r="R53">
            <v>0</v>
          </cell>
          <cell r="S53">
            <v>850</v>
          </cell>
          <cell r="X53">
            <v>1282</v>
          </cell>
          <cell r="AT53">
            <v>2132</v>
          </cell>
        </row>
        <row r="55">
          <cell r="E55">
            <v>18415688</v>
          </cell>
          <cell r="H55">
            <v>0</v>
          </cell>
          <cell r="L55">
            <v>0</v>
          </cell>
          <cell r="O55">
            <v>0</v>
          </cell>
          <cell r="R55">
            <v>0</v>
          </cell>
          <cell r="S55">
            <v>15614</v>
          </cell>
          <cell r="X55">
            <v>3720</v>
          </cell>
          <cell r="AT55">
            <v>19334</v>
          </cell>
        </row>
        <row r="56">
          <cell r="E56">
            <v>289064</v>
          </cell>
          <cell r="H56">
            <v>0</v>
          </cell>
          <cell r="L56">
            <v>0</v>
          </cell>
          <cell r="O56">
            <v>0</v>
          </cell>
          <cell r="R56">
            <v>0</v>
          </cell>
          <cell r="S56">
            <v>7644</v>
          </cell>
          <cell r="X56">
            <v>11058</v>
          </cell>
          <cell r="AT56">
            <v>18702</v>
          </cell>
        </row>
        <row r="57">
          <cell r="E57">
            <v>68601</v>
          </cell>
          <cell r="H57">
            <v>0</v>
          </cell>
          <cell r="L57">
            <v>0</v>
          </cell>
          <cell r="O57">
            <v>0</v>
          </cell>
          <cell r="R57">
            <v>0</v>
          </cell>
          <cell r="S57">
            <v>2041</v>
          </cell>
          <cell r="X57">
            <v>1389</v>
          </cell>
          <cell r="AT57">
            <v>3430</v>
          </cell>
        </row>
        <row r="58">
          <cell r="E58">
            <v>404749</v>
          </cell>
          <cell r="S58">
            <v>24518</v>
          </cell>
          <cell r="X58">
            <v>32604</v>
          </cell>
          <cell r="AT58">
            <v>57122</v>
          </cell>
        </row>
        <row r="59">
          <cell r="E59">
            <v>125072</v>
          </cell>
          <cell r="H59">
            <v>0</v>
          </cell>
          <cell r="L59">
            <v>0</v>
          </cell>
          <cell r="O59">
            <v>0</v>
          </cell>
          <cell r="R59">
            <v>0</v>
          </cell>
          <cell r="S59">
            <v>1436</v>
          </cell>
          <cell r="X59">
            <v>1661</v>
          </cell>
          <cell r="AT59">
            <v>3097</v>
          </cell>
        </row>
        <row r="60">
          <cell r="E60">
            <v>411785</v>
          </cell>
          <cell r="H60">
            <v>0</v>
          </cell>
          <cell r="L60">
            <v>0</v>
          </cell>
          <cell r="O60">
            <v>0</v>
          </cell>
          <cell r="R60">
            <v>0</v>
          </cell>
          <cell r="S60">
            <v>17580</v>
          </cell>
          <cell r="X60">
            <v>34581</v>
          </cell>
          <cell r="AT60">
            <v>52161</v>
          </cell>
        </row>
        <row r="61">
          <cell r="E61">
            <v>92021</v>
          </cell>
          <cell r="X61">
            <v>776</v>
          </cell>
          <cell r="AT61">
            <v>776</v>
          </cell>
        </row>
        <row r="62">
          <cell r="E62">
            <v>108055</v>
          </cell>
          <cell r="H62">
            <v>0</v>
          </cell>
          <cell r="L62">
            <v>0</v>
          </cell>
          <cell r="O62">
            <v>0</v>
          </cell>
          <cell r="R62">
            <v>0</v>
          </cell>
          <cell r="S62">
            <v>17412</v>
          </cell>
          <cell r="X62">
            <v>2553</v>
          </cell>
          <cell r="AT62">
            <v>19965</v>
          </cell>
        </row>
        <row r="63">
          <cell r="E63">
            <v>93901</v>
          </cell>
          <cell r="H63">
            <v>0</v>
          </cell>
          <cell r="L63">
            <v>0</v>
          </cell>
          <cell r="O63">
            <v>0</v>
          </cell>
          <cell r="R63">
            <v>0</v>
          </cell>
          <cell r="S63">
            <v>2153</v>
          </cell>
          <cell r="X63">
            <v>6525</v>
          </cell>
          <cell r="AT63">
            <v>8678</v>
          </cell>
        </row>
        <row r="64">
          <cell r="E64">
            <v>126959</v>
          </cell>
          <cell r="S64">
            <v>2066</v>
          </cell>
          <cell r="X64">
            <v>2355</v>
          </cell>
          <cell r="AT64">
            <v>4421</v>
          </cell>
        </row>
        <row r="65">
          <cell r="E65">
            <v>234693</v>
          </cell>
          <cell r="H65">
            <v>0</v>
          </cell>
          <cell r="L65">
            <v>0</v>
          </cell>
          <cell r="O65">
            <v>0</v>
          </cell>
          <cell r="R65">
            <v>0</v>
          </cell>
          <cell r="S65">
            <v>6776</v>
          </cell>
          <cell r="X65">
            <v>7351</v>
          </cell>
          <cell r="AT65">
            <v>14127</v>
          </cell>
        </row>
        <row r="66">
          <cell r="E66">
            <v>134063</v>
          </cell>
          <cell r="H66">
            <v>0</v>
          </cell>
          <cell r="L66">
            <v>0</v>
          </cell>
          <cell r="O66">
            <v>0</v>
          </cell>
          <cell r="R66">
            <v>0</v>
          </cell>
          <cell r="S66">
            <v>4793</v>
          </cell>
          <cell r="X66">
            <v>1834</v>
          </cell>
          <cell r="AT66">
            <v>6627</v>
          </cell>
        </row>
        <row r="67">
          <cell r="E67">
            <v>170411</v>
          </cell>
          <cell r="S67">
            <v>1791</v>
          </cell>
          <cell r="X67">
            <v>0</v>
          </cell>
          <cell r="AT67">
            <v>1791</v>
          </cell>
        </row>
        <row r="68">
          <cell r="E68">
            <v>27684</v>
          </cell>
          <cell r="H68">
            <v>0</v>
          </cell>
          <cell r="L68">
            <v>0</v>
          </cell>
          <cell r="O68">
            <v>0</v>
          </cell>
          <cell r="R68">
            <v>0</v>
          </cell>
          <cell r="S68">
            <v>843</v>
          </cell>
          <cell r="X68">
            <v>940</v>
          </cell>
          <cell r="AT68">
            <v>1783</v>
          </cell>
        </row>
        <row r="69">
          <cell r="E69">
            <v>188225</v>
          </cell>
          <cell r="H69">
            <v>0</v>
          </cell>
          <cell r="L69">
            <v>0</v>
          </cell>
          <cell r="O69">
            <v>0</v>
          </cell>
          <cell r="R69">
            <v>52626</v>
          </cell>
          <cell r="S69">
            <v>1142</v>
          </cell>
          <cell r="X69">
            <v>0</v>
          </cell>
          <cell r="AT69">
            <v>53768</v>
          </cell>
        </row>
        <row r="71">
          <cell r="E71">
            <v>187626</v>
          </cell>
          <cell r="H71">
            <v>0</v>
          </cell>
          <cell r="L71">
            <v>0</v>
          </cell>
          <cell r="O71">
            <v>0</v>
          </cell>
          <cell r="R71">
            <v>0</v>
          </cell>
          <cell r="S71">
            <v>3139</v>
          </cell>
          <cell r="X71">
            <v>604</v>
          </cell>
          <cell r="AT71">
            <v>3743</v>
          </cell>
        </row>
        <row r="72">
          <cell r="E72">
            <v>684925</v>
          </cell>
          <cell r="H72">
            <v>0</v>
          </cell>
          <cell r="L72">
            <v>0</v>
          </cell>
          <cell r="O72">
            <v>0</v>
          </cell>
          <cell r="R72">
            <v>0</v>
          </cell>
          <cell r="S72">
            <v>7568</v>
          </cell>
          <cell r="X72">
            <v>116</v>
          </cell>
          <cell r="AT72">
            <v>7684</v>
          </cell>
        </row>
        <row r="73">
          <cell r="E73">
            <v>191466</v>
          </cell>
          <cell r="H73">
            <v>0</v>
          </cell>
          <cell r="L73">
            <v>0</v>
          </cell>
          <cell r="O73">
            <v>0</v>
          </cell>
          <cell r="R73">
            <v>0</v>
          </cell>
          <cell r="X73">
            <v>2208</v>
          </cell>
          <cell r="AT73">
            <v>2208</v>
          </cell>
        </row>
        <row r="74">
          <cell r="E74">
            <v>126118</v>
          </cell>
          <cell r="H74">
            <v>0</v>
          </cell>
          <cell r="L74">
            <v>0</v>
          </cell>
          <cell r="O74">
            <v>0</v>
          </cell>
          <cell r="R74">
            <v>0</v>
          </cell>
          <cell r="S74">
            <v>1490</v>
          </cell>
          <cell r="X74">
            <v>1842</v>
          </cell>
          <cell r="AT74">
            <v>3332</v>
          </cell>
        </row>
        <row r="75">
          <cell r="E75">
            <v>1123272</v>
          </cell>
          <cell r="O75">
            <v>0</v>
          </cell>
          <cell r="R75">
            <v>0</v>
          </cell>
          <cell r="X75">
            <v>27397</v>
          </cell>
          <cell r="AT75">
            <v>27397</v>
          </cell>
        </row>
        <row r="76">
          <cell r="E76">
            <v>551832</v>
          </cell>
          <cell r="H76">
            <v>0</v>
          </cell>
          <cell r="L76">
            <v>0</v>
          </cell>
          <cell r="O76">
            <v>0</v>
          </cell>
          <cell r="R76">
            <v>0</v>
          </cell>
          <cell r="S76">
            <v>10897</v>
          </cell>
          <cell r="X76">
            <v>73187</v>
          </cell>
          <cell r="AT76">
            <v>84084</v>
          </cell>
        </row>
        <row r="77">
          <cell r="E77">
            <v>792638</v>
          </cell>
          <cell r="H77">
            <v>0</v>
          </cell>
          <cell r="L77">
            <v>0</v>
          </cell>
          <cell r="O77">
            <v>0</v>
          </cell>
          <cell r="R77">
            <v>5000</v>
          </cell>
          <cell r="S77">
            <v>14816</v>
          </cell>
          <cell r="X77">
            <v>8838</v>
          </cell>
          <cell r="AT77">
            <v>28654</v>
          </cell>
        </row>
        <row r="78">
          <cell r="E78">
            <v>149456</v>
          </cell>
          <cell r="H78">
            <v>0</v>
          </cell>
          <cell r="L78">
            <v>0</v>
          </cell>
          <cell r="O78">
            <v>0</v>
          </cell>
          <cell r="R78">
            <v>0</v>
          </cell>
          <cell r="S78">
            <v>13218</v>
          </cell>
          <cell r="X78">
            <v>0</v>
          </cell>
          <cell r="AT78">
            <v>13218</v>
          </cell>
        </row>
        <row r="79">
          <cell r="E79">
            <v>142501</v>
          </cell>
          <cell r="H79">
            <v>0</v>
          </cell>
          <cell r="O79">
            <v>0</v>
          </cell>
          <cell r="R79">
            <v>0</v>
          </cell>
          <cell r="S79">
            <v>2485</v>
          </cell>
          <cell r="X79">
            <v>2522</v>
          </cell>
          <cell r="AT79">
            <v>5007</v>
          </cell>
        </row>
        <row r="80">
          <cell r="E80">
            <v>8062519</v>
          </cell>
          <cell r="H80">
            <v>0</v>
          </cell>
          <cell r="L80">
            <v>0</v>
          </cell>
          <cell r="O80">
            <v>0</v>
          </cell>
          <cell r="R80">
            <v>0</v>
          </cell>
          <cell r="S80">
            <v>3110</v>
          </cell>
          <cell r="X80">
            <v>1465</v>
          </cell>
          <cell r="AT80">
            <v>4575</v>
          </cell>
        </row>
        <row r="81">
          <cell r="E81">
            <v>46388</v>
          </cell>
          <cell r="H81">
            <v>0</v>
          </cell>
          <cell r="O81">
            <v>0</v>
          </cell>
          <cell r="R81">
            <v>0</v>
          </cell>
          <cell r="S81">
            <v>5392</v>
          </cell>
          <cell r="X81">
            <v>718</v>
          </cell>
          <cell r="AT81">
            <v>6110</v>
          </cell>
        </row>
        <row r="82">
          <cell r="E82">
            <v>207651</v>
          </cell>
          <cell r="H82">
            <v>0</v>
          </cell>
          <cell r="L82">
            <v>0</v>
          </cell>
          <cell r="O82">
            <v>0</v>
          </cell>
          <cell r="R82">
            <v>0</v>
          </cell>
          <cell r="S82">
            <v>355</v>
          </cell>
          <cell r="X82">
            <v>750</v>
          </cell>
          <cell r="AT82">
            <v>1105</v>
          </cell>
        </row>
        <row r="83">
          <cell r="E83">
            <v>81899</v>
          </cell>
          <cell r="H83">
            <v>0</v>
          </cell>
          <cell r="L83">
            <v>0</v>
          </cell>
          <cell r="O83">
            <v>0</v>
          </cell>
          <cell r="R83">
            <v>0</v>
          </cell>
          <cell r="S83">
            <v>2737</v>
          </cell>
          <cell r="X83">
            <v>100</v>
          </cell>
          <cell r="AT83">
            <v>2837</v>
          </cell>
        </row>
        <row r="84">
          <cell r="E84">
            <v>361080</v>
          </cell>
          <cell r="H84">
            <v>0</v>
          </cell>
          <cell r="L84">
            <v>0</v>
          </cell>
          <cell r="O84">
            <v>0</v>
          </cell>
          <cell r="R84">
            <v>0</v>
          </cell>
          <cell r="S84">
            <v>666</v>
          </cell>
          <cell r="X84">
            <v>5218</v>
          </cell>
          <cell r="AT84">
            <v>5884</v>
          </cell>
        </row>
        <row r="85">
          <cell r="E85">
            <v>1810833</v>
          </cell>
          <cell r="H85">
            <v>0</v>
          </cell>
          <cell r="O85">
            <v>0</v>
          </cell>
          <cell r="R85">
            <v>2655</v>
          </cell>
          <cell r="S85">
            <v>91460</v>
          </cell>
          <cell r="X85">
            <v>32396</v>
          </cell>
          <cell r="AT85">
            <v>126511</v>
          </cell>
        </row>
        <row r="86">
          <cell r="E86">
            <v>154804</v>
          </cell>
          <cell r="H86">
            <v>0</v>
          </cell>
          <cell r="L86">
            <v>0</v>
          </cell>
          <cell r="O86">
            <v>0</v>
          </cell>
          <cell r="R86">
            <v>0</v>
          </cell>
          <cell r="S86">
            <v>1993</v>
          </cell>
          <cell r="X86">
            <v>1381</v>
          </cell>
          <cell r="AT86">
            <v>3374</v>
          </cell>
        </row>
        <row r="87">
          <cell r="E87">
            <v>223497</v>
          </cell>
          <cell r="H87">
            <v>0</v>
          </cell>
          <cell r="L87">
            <v>0</v>
          </cell>
          <cell r="O87">
            <v>0</v>
          </cell>
          <cell r="R87">
            <v>0</v>
          </cell>
          <cell r="S87">
            <v>3764</v>
          </cell>
          <cell r="X87">
            <v>776</v>
          </cell>
          <cell r="AT87">
            <v>4540</v>
          </cell>
        </row>
        <row r="88">
          <cell r="E88">
            <v>157244</v>
          </cell>
          <cell r="H88">
            <v>0</v>
          </cell>
          <cell r="O88">
            <v>5000</v>
          </cell>
          <cell r="R88">
            <v>0</v>
          </cell>
          <cell r="S88">
            <v>2480</v>
          </cell>
          <cell r="X88">
            <v>3387</v>
          </cell>
          <cell r="AT88">
            <v>10867</v>
          </cell>
        </row>
        <row r="89">
          <cell r="E89">
            <v>50111</v>
          </cell>
          <cell r="H89">
            <v>0</v>
          </cell>
          <cell r="L89">
            <v>0</v>
          </cell>
          <cell r="O89">
            <v>0</v>
          </cell>
          <cell r="R89">
            <v>18953</v>
          </cell>
          <cell r="S89">
            <v>2937</v>
          </cell>
          <cell r="X89">
            <v>647</v>
          </cell>
          <cell r="AT89">
            <v>22537</v>
          </cell>
        </row>
        <row r="90">
          <cell r="E90">
            <v>425807</v>
          </cell>
          <cell r="H90">
            <v>0</v>
          </cell>
          <cell r="L90">
            <v>0</v>
          </cell>
          <cell r="O90">
            <v>0</v>
          </cell>
          <cell r="R90">
            <v>32550</v>
          </cell>
          <cell r="S90">
            <v>6257</v>
          </cell>
          <cell r="X90">
            <v>1018</v>
          </cell>
          <cell r="AT90">
            <v>39825</v>
          </cell>
        </row>
        <row r="92">
          <cell r="E92">
            <v>2924326</v>
          </cell>
          <cell r="R92">
            <v>20000</v>
          </cell>
          <cell r="S92">
            <v>48790</v>
          </cell>
          <cell r="X92">
            <v>6299</v>
          </cell>
          <cell r="AT92">
            <v>75089</v>
          </cell>
        </row>
        <row r="93">
          <cell r="E93">
            <v>3642781</v>
          </cell>
          <cell r="S93">
            <v>88169</v>
          </cell>
          <cell r="X93">
            <v>67125</v>
          </cell>
          <cell r="AT93">
            <v>155294</v>
          </cell>
        </row>
        <row r="95">
          <cell r="H95">
            <v>131012269</v>
          </cell>
          <cell r="L95">
            <v>0</v>
          </cell>
          <cell r="O95">
            <v>974398</v>
          </cell>
          <cell r="R95">
            <v>0</v>
          </cell>
          <cell r="X95">
            <v>0</v>
          </cell>
          <cell r="AT95">
            <v>131986667</v>
          </cell>
        </row>
        <row r="97">
          <cell r="E97">
            <v>0</v>
          </cell>
          <cell r="H97">
            <v>0</v>
          </cell>
          <cell r="L97">
            <v>58516039</v>
          </cell>
          <cell r="O97">
            <v>0</v>
          </cell>
          <cell r="R97">
            <v>0</v>
          </cell>
          <cell r="X97">
            <v>24056</v>
          </cell>
          <cell r="AT97">
            <v>58540095</v>
          </cell>
        </row>
        <row r="98">
          <cell r="H98">
            <v>0</v>
          </cell>
          <cell r="L98">
            <v>0</v>
          </cell>
          <cell r="O98">
            <v>0</v>
          </cell>
          <cell r="R98">
            <v>0</v>
          </cell>
          <cell r="X98">
            <v>12331</v>
          </cell>
          <cell r="AT98">
            <v>12331</v>
          </cell>
        </row>
        <row r="99">
          <cell r="E99">
            <v>0</v>
          </cell>
          <cell r="H99">
            <v>0</v>
          </cell>
          <cell r="L99">
            <v>2178020</v>
          </cell>
          <cell r="O99">
            <v>0</v>
          </cell>
          <cell r="R99">
            <v>0</v>
          </cell>
          <cell r="S99">
            <v>15754</v>
          </cell>
          <cell r="X99">
            <v>856</v>
          </cell>
          <cell r="AT99">
            <v>2194630</v>
          </cell>
        </row>
        <row r="100">
          <cell r="E100">
            <v>0</v>
          </cell>
          <cell r="AT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B9">
            <v>199488</v>
          </cell>
          <cell r="E9">
            <v>0</v>
          </cell>
          <cell r="H9">
            <v>0</v>
          </cell>
          <cell r="K9">
            <v>0</v>
          </cell>
          <cell r="N9">
            <v>0</v>
          </cell>
          <cell r="AO9">
            <v>0</v>
          </cell>
          <cell r="AP9">
            <v>199488</v>
          </cell>
        </row>
        <row r="10">
          <cell r="E10">
            <v>0</v>
          </cell>
          <cell r="H10">
            <v>0</v>
          </cell>
          <cell r="K10">
            <v>0</v>
          </cell>
          <cell r="N10">
            <v>0</v>
          </cell>
          <cell r="R10">
            <v>10</v>
          </cell>
          <cell r="AO10">
            <v>10</v>
          </cell>
        </row>
        <row r="11">
          <cell r="E11">
            <v>0</v>
          </cell>
          <cell r="H11">
            <v>0</v>
          </cell>
          <cell r="K11">
            <v>4756197</v>
          </cell>
          <cell r="N11">
            <v>0</v>
          </cell>
          <cell r="AO11">
            <v>4756197</v>
          </cell>
        </row>
        <row r="12">
          <cell r="E12">
            <v>0</v>
          </cell>
          <cell r="H12">
            <v>0</v>
          </cell>
          <cell r="K12">
            <v>0</v>
          </cell>
          <cell r="N12">
            <v>0</v>
          </cell>
          <cell r="R12">
            <v>9</v>
          </cell>
          <cell r="AO12">
            <v>9</v>
          </cell>
        </row>
        <row r="14">
          <cell r="B14">
            <v>1320375</v>
          </cell>
          <cell r="E14">
            <v>0</v>
          </cell>
          <cell r="H14">
            <v>0</v>
          </cell>
          <cell r="K14">
            <v>699989</v>
          </cell>
          <cell r="N14">
            <v>0</v>
          </cell>
          <cell r="AO14">
            <v>699989</v>
          </cell>
        </row>
        <row r="15">
          <cell r="B15">
            <v>12000</v>
          </cell>
          <cell r="E15">
            <v>0</v>
          </cell>
          <cell r="H15">
            <v>0</v>
          </cell>
          <cell r="K15">
            <v>0</v>
          </cell>
          <cell r="N15">
            <v>0</v>
          </cell>
          <cell r="AO15">
            <v>0</v>
          </cell>
        </row>
        <row r="16">
          <cell r="B16">
            <v>635858</v>
          </cell>
          <cell r="E16">
            <v>0</v>
          </cell>
          <cell r="H16">
            <v>0</v>
          </cell>
          <cell r="K16">
            <v>10049</v>
          </cell>
          <cell r="N16">
            <v>0</v>
          </cell>
          <cell r="AO16">
            <v>10049</v>
          </cell>
        </row>
        <row r="17">
          <cell r="E17">
            <v>0</v>
          </cell>
          <cell r="H17">
            <v>0</v>
          </cell>
          <cell r="K17">
            <v>0</v>
          </cell>
          <cell r="N17">
            <v>0</v>
          </cell>
          <cell r="AO17">
            <v>0</v>
          </cell>
        </row>
        <row r="18">
          <cell r="E18">
            <v>0</v>
          </cell>
          <cell r="H18">
            <v>0</v>
          </cell>
          <cell r="K18">
            <v>270944</v>
          </cell>
          <cell r="N18">
            <v>0</v>
          </cell>
          <cell r="AO18">
            <v>270944</v>
          </cell>
        </row>
        <row r="19">
          <cell r="E19">
            <v>0</v>
          </cell>
          <cell r="H19">
            <v>0</v>
          </cell>
          <cell r="K19">
            <v>1000000</v>
          </cell>
          <cell r="N19">
            <v>0</v>
          </cell>
          <cell r="AO19">
            <v>1000000</v>
          </cell>
        </row>
        <row r="20">
          <cell r="E20">
            <v>0</v>
          </cell>
          <cell r="H20">
            <v>0</v>
          </cell>
          <cell r="K20">
            <v>0</v>
          </cell>
          <cell r="N20">
            <v>0</v>
          </cell>
          <cell r="AO20">
            <v>0</v>
          </cell>
        </row>
        <row r="22">
          <cell r="B22">
            <v>157645</v>
          </cell>
          <cell r="E22">
            <v>0</v>
          </cell>
          <cell r="H22">
            <v>0</v>
          </cell>
          <cell r="K22">
            <v>0</v>
          </cell>
          <cell r="N22">
            <v>0</v>
          </cell>
          <cell r="AO22">
            <v>0</v>
          </cell>
        </row>
        <row r="23">
          <cell r="E23">
            <v>0</v>
          </cell>
          <cell r="H23">
            <v>0</v>
          </cell>
          <cell r="K23">
            <v>0</v>
          </cell>
          <cell r="N23">
            <v>0</v>
          </cell>
          <cell r="AO23">
            <v>0</v>
          </cell>
        </row>
        <row r="25">
          <cell r="B25">
            <v>1500</v>
          </cell>
          <cell r="E25">
            <v>0</v>
          </cell>
          <cell r="H25">
            <v>0</v>
          </cell>
          <cell r="K25">
            <v>451630</v>
          </cell>
          <cell r="N25">
            <v>0</v>
          </cell>
        </row>
        <row r="26">
          <cell r="E26">
            <v>0</v>
          </cell>
          <cell r="H26">
            <v>0</v>
          </cell>
          <cell r="K26">
            <v>0</v>
          </cell>
          <cell r="N26">
            <v>7500</v>
          </cell>
          <cell r="AO26">
            <v>7500</v>
          </cell>
        </row>
        <row r="28">
          <cell r="E28">
            <v>0</v>
          </cell>
          <cell r="H28">
            <v>0</v>
          </cell>
          <cell r="K28">
            <v>156550</v>
          </cell>
          <cell r="N28">
            <v>0</v>
          </cell>
          <cell r="AO28">
            <v>156550</v>
          </cell>
        </row>
        <row r="29">
          <cell r="AO29">
            <v>0</v>
          </cell>
        </row>
        <row r="30">
          <cell r="B30">
            <v>13196139</v>
          </cell>
          <cell r="E30">
            <v>0</v>
          </cell>
          <cell r="H30">
            <v>0</v>
          </cell>
          <cell r="K30">
            <v>0</v>
          </cell>
          <cell r="N30">
            <v>231273</v>
          </cell>
          <cell r="AO30">
            <v>231273</v>
          </cell>
        </row>
        <row r="32">
          <cell r="B32">
            <v>4958471</v>
          </cell>
          <cell r="E32">
            <v>0</v>
          </cell>
          <cell r="H32">
            <v>0</v>
          </cell>
          <cell r="K32">
            <v>5723255</v>
          </cell>
          <cell r="N32">
            <v>0</v>
          </cell>
          <cell r="AO32">
            <v>5723255</v>
          </cell>
        </row>
        <row r="33">
          <cell r="B33">
            <v>0</v>
          </cell>
          <cell r="E33">
            <v>0</v>
          </cell>
          <cell r="H33">
            <v>0</v>
          </cell>
          <cell r="K33">
            <v>0</v>
          </cell>
          <cell r="N33">
            <v>0</v>
          </cell>
          <cell r="AO33">
            <v>0</v>
          </cell>
        </row>
        <row r="34">
          <cell r="E34">
            <v>0</v>
          </cell>
          <cell r="H34">
            <v>0</v>
          </cell>
          <cell r="K34">
            <v>77545</v>
          </cell>
          <cell r="N34">
            <v>44723</v>
          </cell>
          <cell r="AO34">
            <v>122268</v>
          </cell>
        </row>
        <row r="35">
          <cell r="E35">
            <v>0</v>
          </cell>
          <cell r="H35">
            <v>0</v>
          </cell>
          <cell r="K35">
            <v>5094443</v>
          </cell>
          <cell r="N35">
            <v>299200</v>
          </cell>
          <cell r="AO35">
            <v>5393643</v>
          </cell>
        </row>
        <row r="36">
          <cell r="E36">
            <v>0</v>
          </cell>
          <cell r="H36">
            <v>0</v>
          </cell>
          <cell r="K36">
            <v>330133</v>
          </cell>
          <cell r="N36">
            <v>0</v>
          </cell>
          <cell r="AO36">
            <v>330133</v>
          </cell>
        </row>
        <row r="37">
          <cell r="E37">
            <v>0</v>
          </cell>
          <cell r="H37">
            <v>0</v>
          </cell>
          <cell r="K37">
            <v>9799</v>
          </cell>
          <cell r="N37">
            <v>0</v>
          </cell>
          <cell r="AO37">
            <v>9799</v>
          </cell>
        </row>
        <row r="38">
          <cell r="B38">
            <v>85459</v>
          </cell>
          <cell r="E38">
            <v>0</v>
          </cell>
          <cell r="H38">
            <v>0</v>
          </cell>
          <cell r="K38">
            <v>0</v>
          </cell>
          <cell r="N38">
            <v>0</v>
          </cell>
          <cell r="AO38">
            <v>0</v>
          </cell>
        </row>
        <row r="39">
          <cell r="B39">
            <v>221340</v>
          </cell>
          <cell r="E39">
            <v>0</v>
          </cell>
          <cell r="H39">
            <v>0</v>
          </cell>
          <cell r="K39">
            <v>0</v>
          </cell>
          <cell r="N39">
            <v>0</v>
          </cell>
          <cell r="AO39">
            <v>0</v>
          </cell>
        </row>
        <row r="40">
          <cell r="E40">
            <v>0</v>
          </cell>
          <cell r="H40">
            <v>0</v>
          </cell>
          <cell r="K40">
            <v>3428</v>
          </cell>
          <cell r="N40">
            <v>42179</v>
          </cell>
          <cell r="AO40">
            <v>45607</v>
          </cell>
        </row>
        <row r="41">
          <cell r="B41">
            <v>26927</v>
          </cell>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540540</v>
          </cell>
          <cell r="N55">
            <v>0</v>
          </cell>
          <cell r="AO55">
            <v>540540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9000</v>
          </cell>
          <cell r="N65">
            <v>0</v>
          </cell>
          <cell r="AO65">
            <v>9000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B71">
            <v>7000</v>
          </cell>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K75">
            <v>82240</v>
          </cell>
          <cell r="AO75">
            <v>82240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2">
          <cell r="B92">
            <v>3000</v>
          </cell>
          <cell r="I92">
            <v>262308</v>
          </cell>
          <cell r="AO92">
            <v>262308</v>
          </cell>
        </row>
        <row r="95">
          <cell r="E95">
            <v>18670468</v>
          </cell>
          <cell r="H95">
            <v>0</v>
          </cell>
          <cell r="K95">
            <v>9063182</v>
          </cell>
          <cell r="N95">
            <v>0</v>
          </cell>
          <cell r="AO95">
            <v>27733650</v>
          </cell>
        </row>
        <row r="97">
          <cell r="E97">
            <v>0</v>
          </cell>
          <cell r="H97">
            <v>13836654</v>
          </cell>
          <cell r="K97">
            <v>0</v>
          </cell>
          <cell r="AO97">
            <v>13836654</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45223</v>
          </cell>
          <cell r="K8">
            <v>0</v>
          </cell>
          <cell r="N8">
            <v>0</v>
          </cell>
          <cell r="S8">
            <v>0</v>
          </cell>
          <cell r="AD8">
            <v>0</v>
          </cell>
          <cell r="AE8">
            <v>480</v>
          </cell>
          <cell r="BA8">
            <v>45703</v>
          </cell>
        </row>
        <row r="9">
          <cell r="F9">
            <v>6476</v>
          </cell>
          <cell r="K9">
            <v>0</v>
          </cell>
          <cell r="N9">
            <v>0</v>
          </cell>
          <cell r="S9">
            <v>0</v>
          </cell>
          <cell r="AD9">
            <v>0</v>
          </cell>
          <cell r="BA9">
            <v>6476</v>
          </cell>
        </row>
        <row r="10">
          <cell r="F10">
            <v>340301</v>
          </cell>
          <cell r="K10">
            <v>0</v>
          </cell>
          <cell r="N10">
            <v>0</v>
          </cell>
          <cell r="S10">
            <v>2304</v>
          </cell>
          <cell r="AD10">
            <v>0</v>
          </cell>
          <cell r="BA10">
            <v>342605</v>
          </cell>
        </row>
        <row r="11">
          <cell r="F11">
            <v>347896</v>
          </cell>
          <cell r="K11">
            <v>181919</v>
          </cell>
          <cell r="N11">
            <v>0</v>
          </cell>
          <cell r="S11">
            <v>332949</v>
          </cell>
          <cell r="AD11">
            <v>0</v>
          </cell>
          <cell r="BA11">
            <v>862764</v>
          </cell>
        </row>
        <row r="12">
          <cell r="F12">
            <v>916423</v>
          </cell>
          <cell r="K12">
            <v>5342</v>
          </cell>
          <cell r="N12">
            <v>0</v>
          </cell>
          <cell r="S12">
            <v>0</v>
          </cell>
          <cell r="AD12">
            <v>0</v>
          </cell>
          <cell r="BA12">
            <v>921765</v>
          </cell>
        </row>
        <row r="14">
          <cell r="F14">
            <v>48544</v>
          </cell>
          <cell r="K14">
            <v>52797</v>
          </cell>
          <cell r="N14">
            <v>7365</v>
          </cell>
          <cell r="S14">
            <v>409524</v>
          </cell>
          <cell r="AD14">
            <v>0</v>
          </cell>
          <cell r="BA14">
            <v>518230</v>
          </cell>
        </row>
        <row r="15">
          <cell r="F15">
            <v>26361697</v>
          </cell>
          <cell r="K15">
            <v>0</v>
          </cell>
          <cell r="N15">
            <v>0</v>
          </cell>
          <cell r="S15">
            <v>0</v>
          </cell>
          <cell r="AD15">
            <v>0</v>
          </cell>
          <cell r="BA15">
            <v>26361697</v>
          </cell>
        </row>
        <row r="16">
          <cell r="F16">
            <v>2945194</v>
          </cell>
          <cell r="K16">
            <v>0</v>
          </cell>
          <cell r="N16">
            <v>0</v>
          </cell>
          <cell r="S16">
            <v>0</v>
          </cell>
          <cell r="AD16">
            <v>0</v>
          </cell>
          <cell r="BA16">
            <v>2945194</v>
          </cell>
        </row>
        <row r="17">
          <cell r="F17">
            <v>38349</v>
          </cell>
          <cell r="K17">
            <v>0</v>
          </cell>
          <cell r="N17">
            <v>147569</v>
          </cell>
          <cell r="S17">
            <v>1497740</v>
          </cell>
          <cell r="AD17">
            <v>0</v>
          </cell>
          <cell r="BA17">
            <v>1683658</v>
          </cell>
        </row>
        <row r="18">
          <cell r="F18">
            <v>639993</v>
          </cell>
          <cell r="K18">
            <v>13832</v>
          </cell>
          <cell r="N18">
            <v>12052</v>
          </cell>
          <cell r="S18">
            <v>101331</v>
          </cell>
          <cell r="AD18">
            <v>0</v>
          </cell>
          <cell r="BA18">
            <v>767208</v>
          </cell>
        </row>
        <row r="19">
          <cell r="F19">
            <v>564444</v>
          </cell>
          <cell r="K19">
            <v>0</v>
          </cell>
          <cell r="N19">
            <v>4944254</v>
          </cell>
          <cell r="S19">
            <v>1431728</v>
          </cell>
          <cell r="AD19">
            <v>0</v>
          </cell>
          <cell r="BA19">
            <v>6940426</v>
          </cell>
        </row>
        <row r="20">
          <cell r="F20">
            <v>127631</v>
          </cell>
          <cell r="K20">
            <v>0</v>
          </cell>
          <cell r="N20">
            <v>0</v>
          </cell>
          <cell r="S20">
            <v>0</v>
          </cell>
          <cell r="AD20">
            <v>0</v>
          </cell>
          <cell r="BA20">
            <v>127631</v>
          </cell>
        </row>
        <row r="22">
          <cell r="F22">
            <v>601447</v>
          </cell>
          <cell r="K22">
            <v>69536</v>
          </cell>
          <cell r="N22">
            <v>298782</v>
          </cell>
          <cell r="S22">
            <v>1029262</v>
          </cell>
          <cell r="AD22">
            <v>0</v>
          </cell>
          <cell r="BA22">
            <v>1999027</v>
          </cell>
        </row>
        <row r="23">
          <cell r="F23">
            <v>1473962</v>
          </cell>
          <cell r="K23">
            <v>795</v>
          </cell>
          <cell r="N23">
            <v>0</v>
          </cell>
          <cell r="S23">
            <v>0</v>
          </cell>
          <cell r="AD23">
            <v>0</v>
          </cell>
          <cell r="BA23">
            <v>1474757</v>
          </cell>
        </row>
        <row r="24">
          <cell r="F24">
            <v>59586</v>
          </cell>
          <cell r="K24">
            <v>189753</v>
          </cell>
          <cell r="BA24">
            <v>249339</v>
          </cell>
        </row>
        <row r="25">
          <cell r="F25">
            <v>523325</v>
          </cell>
          <cell r="K25">
            <v>13870</v>
          </cell>
          <cell r="N25">
            <v>25899</v>
          </cell>
          <cell r="S25">
            <v>2565612</v>
          </cell>
          <cell r="AD25">
            <v>0</v>
          </cell>
          <cell r="BA25">
            <v>3128706</v>
          </cell>
        </row>
        <row r="26">
          <cell r="F26">
            <v>607984</v>
          </cell>
          <cell r="K26">
            <v>0</v>
          </cell>
          <cell r="N26">
            <v>0</v>
          </cell>
          <cell r="S26">
            <v>475273</v>
          </cell>
          <cell r="AD26">
            <v>0</v>
          </cell>
          <cell r="AJ26">
            <v>13365</v>
          </cell>
          <cell r="BA26">
            <v>1096622</v>
          </cell>
        </row>
        <row r="28">
          <cell r="F28">
            <v>216645</v>
          </cell>
          <cell r="K28">
            <v>0</v>
          </cell>
          <cell r="N28">
            <v>0</v>
          </cell>
          <cell r="S28">
            <v>76939</v>
          </cell>
          <cell r="AD28">
            <v>0</v>
          </cell>
          <cell r="AJ28">
            <v>19874</v>
          </cell>
          <cell r="BA28">
            <v>313458</v>
          </cell>
        </row>
        <row r="29">
          <cell r="F29">
            <v>0</v>
          </cell>
          <cell r="K29">
            <v>0</v>
          </cell>
          <cell r="N29">
            <v>0</v>
          </cell>
          <cell r="S29">
            <v>0</v>
          </cell>
          <cell r="AD29">
            <v>0</v>
          </cell>
          <cell r="BA29">
            <v>0</v>
          </cell>
        </row>
        <row r="30">
          <cell r="F30">
            <v>271909</v>
          </cell>
          <cell r="K30">
            <v>0</v>
          </cell>
          <cell r="N30">
            <v>1055033</v>
          </cell>
          <cell r="S30">
            <v>0</v>
          </cell>
          <cell r="AD30">
            <v>0</v>
          </cell>
          <cell r="AJ30">
            <v>696258</v>
          </cell>
          <cell r="AM30">
            <v>2942313</v>
          </cell>
          <cell r="BA30">
            <v>4965513</v>
          </cell>
        </row>
        <row r="32">
          <cell r="F32">
            <v>121154</v>
          </cell>
          <cell r="K32">
            <v>35204</v>
          </cell>
          <cell r="N32">
            <v>2387</v>
          </cell>
          <cell r="S32">
            <v>0</v>
          </cell>
          <cell r="W32">
            <v>12395940</v>
          </cell>
          <cell r="AD32">
            <v>0</v>
          </cell>
          <cell r="AJ32">
            <v>0</v>
          </cell>
          <cell r="BA32">
            <v>12554685</v>
          </cell>
        </row>
        <row r="33">
          <cell r="F33">
            <v>562812</v>
          </cell>
          <cell r="K33">
            <v>0</v>
          </cell>
          <cell r="N33">
            <v>0</v>
          </cell>
          <cell r="S33">
            <v>0</v>
          </cell>
          <cell r="W33">
            <v>0</v>
          </cell>
          <cell r="AD33">
            <v>0</v>
          </cell>
          <cell r="AJ33">
            <v>0</v>
          </cell>
          <cell r="BA33">
            <v>562812</v>
          </cell>
        </row>
        <row r="34">
          <cell r="F34">
            <v>203883</v>
          </cell>
          <cell r="K34">
            <v>3663</v>
          </cell>
          <cell r="N34">
            <v>12317</v>
          </cell>
          <cell r="S34">
            <v>0</v>
          </cell>
          <cell r="AD34">
            <v>0</v>
          </cell>
          <cell r="AJ34">
            <v>0</v>
          </cell>
          <cell r="BA34">
            <v>219863</v>
          </cell>
        </row>
        <row r="35">
          <cell r="F35">
            <v>116322</v>
          </cell>
          <cell r="K35">
            <v>257813</v>
          </cell>
          <cell r="N35">
            <v>26286</v>
          </cell>
          <cell r="S35">
            <v>0</v>
          </cell>
          <cell r="AD35">
            <v>0</v>
          </cell>
          <cell r="AJ35">
            <v>14987</v>
          </cell>
          <cell r="BA35">
            <v>415408</v>
          </cell>
        </row>
        <row r="36">
          <cell r="F36">
            <v>33057</v>
          </cell>
          <cell r="K36">
            <v>0</v>
          </cell>
          <cell r="N36">
            <v>0</v>
          </cell>
          <cell r="S36">
            <v>0</v>
          </cell>
          <cell r="AD36">
            <v>0</v>
          </cell>
          <cell r="BA36">
            <v>33057</v>
          </cell>
        </row>
        <row r="37">
          <cell r="F37">
            <v>131425</v>
          </cell>
          <cell r="K37">
            <v>0</v>
          </cell>
          <cell r="N37">
            <v>0</v>
          </cell>
          <cell r="S37">
            <v>24721</v>
          </cell>
          <cell r="AD37">
            <v>0</v>
          </cell>
          <cell r="BA37">
            <v>156146</v>
          </cell>
        </row>
        <row r="38">
          <cell r="F38">
            <v>166658</v>
          </cell>
          <cell r="K38">
            <v>0</v>
          </cell>
          <cell r="N38">
            <v>1827567</v>
          </cell>
          <cell r="S38">
            <v>1358724</v>
          </cell>
          <cell r="W38">
            <v>727461</v>
          </cell>
          <cell r="AD38">
            <v>0</v>
          </cell>
          <cell r="BA38">
            <v>4080410</v>
          </cell>
        </row>
        <row r="39">
          <cell r="F39">
            <v>153728</v>
          </cell>
          <cell r="K39">
            <v>52314</v>
          </cell>
          <cell r="N39">
            <v>0</v>
          </cell>
          <cell r="S39">
            <v>19260</v>
          </cell>
          <cell r="AD39">
            <v>0</v>
          </cell>
          <cell r="BA39">
            <v>225302</v>
          </cell>
        </row>
        <row r="40">
          <cell r="F40">
            <v>51918</v>
          </cell>
          <cell r="K40">
            <v>0</v>
          </cell>
          <cell r="N40">
            <v>0</v>
          </cell>
          <cell r="S40">
            <v>0</v>
          </cell>
          <cell r="AD40">
            <v>0</v>
          </cell>
          <cell r="BA40">
            <v>51918</v>
          </cell>
        </row>
        <row r="41">
          <cell r="F41">
            <v>237326</v>
          </cell>
          <cell r="K41">
            <v>0</v>
          </cell>
          <cell r="N41">
            <v>0</v>
          </cell>
          <cell r="S41">
            <v>0</v>
          </cell>
          <cell r="AD41">
            <v>0</v>
          </cell>
          <cell r="BA41">
            <v>237326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8512</v>
          </cell>
          <cell r="N45">
            <v>0</v>
          </cell>
          <cell r="S45">
            <v>0</v>
          </cell>
          <cell r="AD45">
            <v>0</v>
          </cell>
          <cell r="BA45">
            <v>850764</v>
          </cell>
        </row>
        <row r="46">
          <cell r="F46">
            <v>204531</v>
          </cell>
          <cell r="K46">
            <v>0</v>
          </cell>
          <cell r="N46">
            <v>0</v>
          </cell>
          <cell r="S46">
            <v>0</v>
          </cell>
          <cell r="AD46">
            <v>0</v>
          </cell>
          <cell r="BA46">
            <v>204531</v>
          </cell>
        </row>
        <row r="47">
          <cell r="F47">
            <v>77469</v>
          </cell>
          <cell r="K47">
            <v>0</v>
          </cell>
          <cell r="N47">
            <v>0</v>
          </cell>
          <cell r="S47">
            <v>0</v>
          </cell>
          <cell r="AD47">
            <v>0</v>
          </cell>
          <cell r="AJ47">
            <v>683</v>
          </cell>
          <cell r="BA47">
            <v>78152</v>
          </cell>
        </row>
        <row r="48">
          <cell r="F48">
            <v>25991</v>
          </cell>
          <cell r="K48">
            <v>0</v>
          </cell>
          <cell r="N48">
            <v>0</v>
          </cell>
          <cell r="S48">
            <v>0</v>
          </cell>
          <cell r="AD48">
            <v>0</v>
          </cell>
          <cell r="BA48">
            <v>25991</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1762943</v>
          </cell>
          <cell r="AD55">
            <v>0</v>
          </cell>
          <cell r="AJ55">
            <v>0</v>
          </cell>
          <cell r="BA55">
            <v>1774017</v>
          </cell>
        </row>
        <row r="56">
          <cell r="F56">
            <v>19738</v>
          </cell>
          <cell r="K56">
            <v>0</v>
          </cell>
          <cell r="N56">
            <v>0</v>
          </cell>
          <cell r="S56">
            <v>0</v>
          </cell>
          <cell r="AD56">
            <v>0</v>
          </cell>
          <cell r="BA56">
            <v>19738</v>
          </cell>
        </row>
        <row r="57">
          <cell r="F57">
            <v>3220</v>
          </cell>
          <cell r="K57">
            <v>0</v>
          </cell>
          <cell r="N57">
            <v>0</v>
          </cell>
          <cell r="S57">
            <v>0</v>
          </cell>
          <cell r="AD57">
            <v>0</v>
          </cell>
          <cell r="BA57">
            <v>3220</v>
          </cell>
        </row>
        <row r="58">
          <cell r="F58">
            <v>26257</v>
          </cell>
          <cell r="BA58">
            <v>26257</v>
          </cell>
        </row>
        <row r="59">
          <cell r="F59">
            <v>4307</v>
          </cell>
          <cell r="K59">
            <v>0</v>
          </cell>
          <cell r="N59">
            <v>0</v>
          </cell>
          <cell r="S59">
            <v>77000</v>
          </cell>
          <cell r="AD59">
            <v>0</v>
          </cell>
          <cell r="BA59">
            <v>81307</v>
          </cell>
        </row>
        <row r="60">
          <cell r="F60">
            <v>13434</v>
          </cell>
          <cell r="K60">
            <v>0</v>
          </cell>
          <cell r="N60">
            <v>0</v>
          </cell>
          <cell r="S60">
            <v>0</v>
          </cell>
          <cell r="AD60">
            <v>0</v>
          </cell>
          <cell r="BA60">
            <v>13434</v>
          </cell>
        </row>
        <row r="61">
          <cell r="F61">
            <v>1164</v>
          </cell>
          <cell r="S61">
            <v>67856</v>
          </cell>
          <cell r="BA61">
            <v>69020</v>
          </cell>
        </row>
        <row r="62">
          <cell r="F62">
            <v>5686</v>
          </cell>
          <cell r="K62">
            <v>0</v>
          </cell>
          <cell r="N62">
            <v>0</v>
          </cell>
          <cell r="S62">
            <v>0</v>
          </cell>
          <cell r="AD62">
            <v>0</v>
          </cell>
          <cell r="BA62">
            <v>5686</v>
          </cell>
        </row>
        <row r="63">
          <cell r="F63">
            <v>6002</v>
          </cell>
          <cell r="K63">
            <v>0</v>
          </cell>
          <cell r="N63">
            <v>0</v>
          </cell>
          <cell r="S63">
            <v>9500</v>
          </cell>
          <cell r="AD63">
            <v>0</v>
          </cell>
          <cell r="BA63">
            <v>15502</v>
          </cell>
        </row>
        <row r="64">
          <cell r="F64">
            <v>5888</v>
          </cell>
          <cell r="BA64">
            <v>5888</v>
          </cell>
        </row>
        <row r="65">
          <cell r="F65">
            <v>20767</v>
          </cell>
          <cell r="K65">
            <v>0</v>
          </cell>
          <cell r="N65">
            <v>0</v>
          </cell>
          <cell r="S65">
            <v>493326</v>
          </cell>
          <cell r="AD65">
            <v>0</v>
          </cell>
          <cell r="BA65">
            <v>514093</v>
          </cell>
        </row>
        <row r="66">
          <cell r="F66">
            <v>3881</v>
          </cell>
          <cell r="K66">
            <v>0</v>
          </cell>
          <cell r="N66">
            <v>0</v>
          </cell>
          <cell r="S66">
            <v>0</v>
          </cell>
          <cell r="AD66">
            <v>0</v>
          </cell>
          <cell r="BA66">
            <v>3881</v>
          </cell>
        </row>
        <row r="67">
          <cell r="F67">
            <v>4634</v>
          </cell>
          <cell r="K67">
            <v>0</v>
          </cell>
          <cell r="N67">
            <v>0</v>
          </cell>
          <cell r="S67">
            <v>0</v>
          </cell>
          <cell r="BA67">
            <v>4634</v>
          </cell>
        </row>
        <row r="68">
          <cell r="F68">
            <v>2006</v>
          </cell>
          <cell r="K68">
            <v>0</v>
          </cell>
          <cell r="N68">
            <v>0</v>
          </cell>
          <cell r="S68">
            <v>62458</v>
          </cell>
          <cell r="AD68">
            <v>0</v>
          </cell>
          <cell r="BA68">
            <v>64464</v>
          </cell>
        </row>
        <row r="69">
          <cell r="F69">
            <v>3431</v>
          </cell>
          <cell r="K69">
            <v>8518</v>
          </cell>
          <cell r="N69">
            <v>0</v>
          </cell>
          <cell r="S69">
            <v>0</v>
          </cell>
          <cell r="AD69">
            <v>0</v>
          </cell>
          <cell r="BA69">
            <v>11949</v>
          </cell>
        </row>
        <row r="71">
          <cell r="F71">
            <v>1794</v>
          </cell>
          <cell r="K71">
            <v>0</v>
          </cell>
          <cell r="N71">
            <v>0</v>
          </cell>
          <cell r="S71">
            <v>753190</v>
          </cell>
          <cell r="AD71">
            <v>0</v>
          </cell>
          <cell r="BA71">
            <v>754984</v>
          </cell>
        </row>
        <row r="72">
          <cell r="F72">
            <v>5901</v>
          </cell>
          <cell r="K72">
            <v>0</v>
          </cell>
          <cell r="N72">
            <v>0</v>
          </cell>
          <cell r="S72">
            <v>0</v>
          </cell>
          <cell r="AD72">
            <v>0</v>
          </cell>
          <cell r="BA72">
            <v>5901</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37372</v>
          </cell>
          <cell r="K77">
            <v>0</v>
          </cell>
          <cell r="N77">
            <v>0</v>
          </cell>
          <cell r="S77">
            <v>0</v>
          </cell>
          <cell r="AD77">
            <v>0</v>
          </cell>
          <cell r="BA77">
            <v>37372</v>
          </cell>
        </row>
        <row r="78">
          <cell r="F78">
            <v>5069</v>
          </cell>
          <cell r="K78">
            <v>0</v>
          </cell>
          <cell r="N78">
            <v>0</v>
          </cell>
          <cell r="S78">
            <v>0</v>
          </cell>
          <cell r="AD78">
            <v>0</v>
          </cell>
          <cell r="BA78">
            <v>5069</v>
          </cell>
        </row>
        <row r="79">
          <cell r="F79">
            <v>4035</v>
          </cell>
          <cell r="K79">
            <v>0</v>
          </cell>
          <cell r="N79">
            <v>0</v>
          </cell>
          <cell r="BA79">
            <v>4035</v>
          </cell>
        </row>
        <row r="80">
          <cell r="F80">
            <v>0</v>
          </cell>
          <cell r="K80">
            <v>4186</v>
          </cell>
          <cell r="N80">
            <v>0</v>
          </cell>
          <cell r="AD80">
            <v>0</v>
          </cell>
          <cell r="BA80">
            <v>4186</v>
          </cell>
        </row>
        <row r="81">
          <cell r="F81">
            <v>2817</v>
          </cell>
          <cell r="K81">
            <v>0</v>
          </cell>
          <cell r="N81">
            <v>0</v>
          </cell>
          <cell r="BA81">
            <v>2817</v>
          </cell>
        </row>
        <row r="82">
          <cell r="F82">
            <v>1233</v>
          </cell>
          <cell r="K82">
            <v>0</v>
          </cell>
          <cell r="N82">
            <v>0</v>
          </cell>
          <cell r="S82">
            <v>0</v>
          </cell>
          <cell r="AD82">
            <v>0</v>
          </cell>
          <cell r="BA82">
            <v>1233</v>
          </cell>
        </row>
        <row r="83">
          <cell r="F83">
            <v>2832</v>
          </cell>
          <cell r="K83">
            <v>62218</v>
          </cell>
          <cell r="N83">
            <v>0</v>
          </cell>
          <cell r="S83">
            <v>0</v>
          </cell>
          <cell r="AD83">
            <v>0</v>
          </cell>
          <cell r="BA83">
            <v>65050</v>
          </cell>
        </row>
        <row r="84">
          <cell r="F84">
            <v>17054</v>
          </cell>
          <cell r="K84">
            <v>0</v>
          </cell>
          <cell r="N84">
            <v>0</v>
          </cell>
          <cell r="S84">
            <v>0</v>
          </cell>
          <cell r="AD84">
            <v>0</v>
          </cell>
          <cell r="BA84">
            <v>17054</v>
          </cell>
        </row>
        <row r="85">
          <cell r="F85">
            <v>68950</v>
          </cell>
          <cell r="BA85">
            <v>68950</v>
          </cell>
        </row>
        <row r="86">
          <cell r="F86">
            <v>3077</v>
          </cell>
          <cell r="K86">
            <v>0</v>
          </cell>
          <cell r="N86">
            <v>0</v>
          </cell>
          <cell r="S86">
            <v>0</v>
          </cell>
          <cell r="AD86">
            <v>0</v>
          </cell>
          <cell r="BA86">
            <v>3077</v>
          </cell>
        </row>
        <row r="87">
          <cell r="F87">
            <v>5046</v>
          </cell>
          <cell r="K87">
            <v>0</v>
          </cell>
          <cell r="N87">
            <v>0</v>
          </cell>
          <cell r="S87">
            <v>29758</v>
          </cell>
          <cell r="AD87">
            <v>0</v>
          </cell>
          <cell r="BA87">
            <v>34804</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152830</v>
          </cell>
        </row>
        <row r="92">
          <cell r="F92">
            <v>15101</v>
          </cell>
          <cell r="BA92">
            <v>15101</v>
          </cell>
        </row>
        <row r="93">
          <cell r="F93">
            <v>137729</v>
          </cell>
          <cell r="BA93">
            <v>137729</v>
          </cell>
        </row>
        <row r="95">
          <cell r="F95">
            <v>0</v>
          </cell>
          <cell r="K95">
            <v>0</v>
          </cell>
          <cell r="N95">
            <v>0</v>
          </cell>
          <cell r="S95">
            <v>573392</v>
          </cell>
          <cell r="AD95">
            <v>0</v>
          </cell>
          <cell r="AJ95">
            <v>0</v>
          </cell>
          <cell r="BA95">
            <v>573392</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3766</v>
          </cell>
          <cell r="K99">
            <v>0</v>
          </cell>
          <cell r="N99">
            <v>0</v>
          </cell>
          <cell r="S99">
            <v>0</v>
          </cell>
          <cell r="AD99">
            <v>0</v>
          </cell>
          <cell r="BA99">
            <v>3766</v>
          </cell>
        </row>
        <row r="100">
          <cell r="F100">
            <v>0</v>
          </cell>
          <cell r="K100">
            <v>0</v>
          </cell>
          <cell r="N100">
            <v>0</v>
          </cell>
          <cell r="S100">
            <v>0</v>
          </cell>
          <cell r="AD100">
            <v>0</v>
          </cell>
          <cell r="AF100">
            <v>334877000</v>
          </cell>
          <cell r="BA100">
            <v>334877000</v>
          </cell>
        </row>
      </sheetData>
      <sheetData sheetId="10">
        <row r="7">
          <cell r="E7">
            <v>0</v>
          </cell>
          <cell r="P7">
            <v>0</v>
          </cell>
          <cell r="AB7">
            <v>0</v>
          </cell>
          <cell r="AJ7">
            <v>0</v>
          </cell>
        </row>
        <row r="8">
          <cell r="E8">
            <v>0</v>
          </cell>
          <cell r="P8">
            <v>0</v>
          </cell>
          <cell r="AB8">
            <v>0</v>
          </cell>
          <cell r="AJ8">
            <v>0</v>
          </cell>
        </row>
        <row r="9">
          <cell r="E9">
            <v>0</v>
          </cell>
          <cell r="P9">
            <v>0</v>
          </cell>
          <cell r="AB9">
            <v>0</v>
          </cell>
          <cell r="AJ9">
            <v>0</v>
          </cell>
        </row>
        <row r="10">
          <cell r="E10">
            <v>0</v>
          </cell>
          <cell r="P10">
            <v>0</v>
          </cell>
          <cell r="AB10">
            <v>0</v>
          </cell>
          <cell r="AJ10">
            <v>0</v>
          </cell>
        </row>
        <row r="11">
          <cell r="E11">
            <v>0</v>
          </cell>
          <cell r="P11">
            <v>0</v>
          </cell>
          <cell r="AB11">
            <v>0</v>
          </cell>
          <cell r="AJ11">
            <v>0</v>
          </cell>
        </row>
        <row r="12">
          <cell r="E12">
            <v>0</v>
          </cell>
          <cell r="P12">
            <v>0</v>
          </cell>
          <cell r="AB12">
            <v>0</v>
          </cell>
          <cell r="AJ12">
            <v>0</v>
          </cell>
        </row>
        <row r="14">
          <cell r="E14">
            <v>0</v>
          </cell>
          <cell r="P14">
            <v>0</v>
          </cell>
          <cell r="AB14">
            <v>0</v>
          </cell>
          <cell r="AJ14">
            <v>0</v>
          </cell>
        </row>
        <row r="15">
          <cell r="E15">
            <v>0</v>
          </cell>
          <cell r="P15">
            <v>0</v>
          </cell>
          <cell r="AB15">
            <v>0</v>
          </cell>
          <cell r="AJ15">
            <v>0</v>
          </cell>
        </row>
        <row r="16">
          <cell r="E16">
            <v>0</v>
          </cell>
          <cell r="P16">
            <v>0</v>
          </cell>
          <cell r="AB16">
            <v>0</v>
          </cell>
          <cell r="AJ16">
            <v>0</v>
          </cell>
        </row>
        <row r="17">
          <cell r="E17">
            <v>0</v>
          </cell>
          <cell r="P17">
            <v>0</v>
          </cell>
          <cell r="AB17">
            <v>0</v>
          </cell>
          <cell r="AJ17">
            <v>0</v>
          </cell>
        </row>
        <row r="18">
          <cell r="E18">
            <v>0</v>
          </cell>
          <cell r="P18">
            <v>0</v>
          </cell>
          <cell r="AB18">
            <v>0</v>
          </cell>
          <cell r="AJ18">
            <v>0</v>
          </cell>
        </row>
        <row r="19">
          <cell r="E19">
            <v>0</v>
          </cell>
          <cell r="P19">
            <v>0</v>
          </cell>
          <cell r="X19">
            <v>102000</v>
          </cell>
          <cell r="AB19">
            <v>0</v>
          </cell>
          <cell r="AJ19">
            <v>102000</v>
          </cell>
        </row>
        <row r="20">
          <cell r="E20">
            <v>0</v>
          </cell>
          <cell r="P20">
            <v>0</v>
          </cell>
          <cell r="AB20">
            <v>0</v>
          </cell>
          <cell r="AJ20">
            <v>0</v>
          </cell>
        </row>
        <row r="22">
          <cell r="E22">
            <v>0</v>
          </cell>
          <cell r="P22">
            <v>0</v>
          </cell>
          <cell r="AB22">
            <v>0</v>
          </cell>
          <cell r="AJ22">
            <v>0</v>
          </cell>
        </row>
        <row r="23">
          <cell r="E23">
            <v>0</v>
          </cell>
          <cell r="P23">
            <v>0</v>
          </cell>
          <cell r="AB23">
            <v>0</v>
          </cell>
          <cell r="AJ23">
            <v>0</v>
          </cell>
        </row>
        <row r="25">
          <cell r="E25">
            <v>277500</v>
          </cell>
          <cell r="H25">
            <v>2243772</v>
          </cell>
          <cell r="P25">
            <v>0</v>
          </cell>
          <cell r="AB25">
            <v>0</v>
          </cell>
          <cell r="AJ25">
            <v>2521272</v>
          </cell>
        </row>
        <row r="26">
          <cell r="E26">
            <v>0</v>
          </cell>
          <cell r="P26">
            <v>0</v>
          </cell>
          <cell r="AB26">
            <v>0</v>
          </cell>
          <cell r="AJ26">
            <v>0</v>
          </cell>
        </row>
        <row r="28">
          <cell r="E28">
            <v>0</v>
          </cell>
          <cell r="P28">
            <v>0</v>
          </cell>
          <cell r="AB28">
            <v>0</v>
          </cell>
          <cell r="AJ28">
            <v>0</v>
          </cell>
        </row>
        <row r="29">
          <cell r="E29">
            <v>0</v>
          </cell>
          <cell r="P29">
            <v>0</v>
          </cell>
          <cell r="AB29">
            <v>0</v>
          </cell>
          <cell r="AJ29">
            <v>0</v>
          </cell>
        </row>
        <row r="30">
          <cell r="E30">
            <v>0</v>
          </cell>
          <cell r="I30">
            <v>0</v>
          </cell>
          <cell r="P30">
            <v>0</v>
          </cell>
          <cell r="AB30">
            <v>0</v>
          </cell>
          <cell r="AJ30">
            <v>0</v>
          </cell>
        </row>
        <row r="32">
          <cell r="E32">
            <v>0</v>
          </cell>
          <cell r="P32">
            <v>0</v>
          </cell>
          <cell r="AB32">
            <v>0</v>
          </cell>
          <cell r="AJ32">
            <v>0</v>
          </cell>
        </row>
        <row r="33">
          <cell r="E33">
            <v>0</v>
          </cell>
          <cell r="P33">
            <v>0</v>
          </cell>
          <cell r="AB33">
            <v>0</v>
          </cell>
          <cell r="AJ33">
            <v>0</v>
          </cell>
        </row>
        <row r="34">
          <cell r="E34">
            <v>0</v>
          </cell>
          <cell r="P34">
            <v>0</v>
          </cell>
          <cell r="AB34">
            <v>0</v>
          </cell>
          <cell r="AJ34">
            <v>0</v>
          </cell>
        </row>
        <row r="35">
          <cell r="E35">
            <v>0</v>
          </cell>
          <cell r="P35">
            <v>0</v>
          </cell>
          <cell r="AB35">
            <v>0</v>
          </cell>
          <cell r="AF35">
            <v>0</v>
          </cell>
          <cell r="AJ35">
            <v>0</v>
          </cell>
        </row>
        <row r="36">
          <cell r="E36">
            <v>0</v>
          </cell>
          <cell r="P36">
            <v>0</v>
          </cell>
          <cell r="AB36">
            <v>0</v>
          </cell>
          <cell r="AJ36">
            <v>0</v>
          </cell>
        </row>
        <row r="37">
          <cell r="E37">
            <v>0</v>
          </cell>
          <cell r="P37">
            <v>0</v>
          </cell>
          <cell r="AB37">
            <v>0</v>
          </cell>
          <cell r="AJ37">
            <v>0</v>
          </cell>
        </row>
        <row r="38">
          <cell r="E38">
            <v>0</v>
          </cell>
          <cell r="P38">
            <v>4114178</v>
          </cell>
          <cell r="AB38">
            <v>0</v>
          </cell>
          <cell r="AJ38">
            <v>4114178</v>
          </cell>
        </row>
        <row r="39">
          <cell r="E39">
            <v>0</v>
          </cell>
          <cell r="P39">
            <v>0</v>
          </cell>
          <cell r="AB39">
            <v>0</v>
          </cell>
          <cell r="AJ39">
            <v>0</v>
          </cell>
        </row>
        <row r="40">
          <cell r="E40">
            <v>0</v>
          </cell>
          <cell r="P40">
            <v>0</v>
          </cell>
          <cell r="AB40">
            <v>0</v>
          </cell>
          <cell r="AJ40">
            <v>0</v>
          </cell>
        </row>
        <row r="41">
          <cell r="E41">
            <v>0</v>
          </cell>
          <cell r="P41">
            <v>0</v>
          </cell>
          <cell r="AB41">
            <v>800000</v>
          </cell>
          <cell r="AJ41">
            <v>800000</v>
          </cell>
        </row>
        <row r="42">
          <cell r="E42">
            <v>0</v>
          </cell>
          <cell r="P42">
            <v>0</v>
          </cell>
          <cell r="AB42">
            <v>0</v>
          </cell>
          <cell r="AJ42">
            <v>0</v>
          </cell>
        </row>
        <row r="43">
          <cell r="E43">
            <v>0</v>
          </cell>
          <cell r="P43">
            <v>0</v>
          </cell>
          <cell r="AB43">
            <v>0</v>
          </cell>
          <cell r="AJ43">
            <v>0</v>
          </cell>
        </row>
        <row r="44">
          <cell r="E44">
            <v>0</v>
          </cell>
          <cell r="P44">
            <v>0</v>
          </cell>
          <cell r="AB44">
            <v>0</v>
          </cell>
          <cell r="AJ44">
            <v>0</v>
          </cell>
        </row>
        <row r="45">
          <cell r="E45">
            <v>0</v>
          </cell>
          <cell r="P45">
            <v>0</v>
          </cell>
          <cell r="AB45">
            <v>0</v>
          </cell>
          <cell r="AJ45">
            <v>0</v>
          </cell>
        </row>
        <row r="46">
          <cell r="E46">
            <v>0</v>
          </cell>
          <cell r="P46">
            <v>0</v>
          </cell>
          <cell r="AB46">
            <v>0</v>
          </cell>
          <cell r="AJ46">
            <v>0</v>
          </cell>
        </row>
        <row r="47">
          <cell r="E47">
            <v>0</v>
          </cell>
          <cell r="P47">
            <v>0</v>
          </cell>
          <cell r="AB47">
            <v>0</v>
          </cell>
          <cell r="AJ47">
            <v>0</v>
          </cell>
        </row>
        <row r="48">
          <cell r="E48">
            <v>0</v>
          </cell>
          <cell r="P48">
            <v>0</v>
          </cell>
          <cell r="AB48">
            <v>0</v>
          </cell>
          <cell r="AJ48">
            <v>0</v>
          </cell>
        </row>
        <row r="51">
          <cell r="E51">
            <v>0</v>
          </cell>
          <cell r="P51">
            <v>0</v>
          </cell>
          <cell r="AB51">
            <v>0</v>
          </cell>
          <cell r="AJ51">
            <v>0</v>
          </cell>
        </row>
        <row r="52">
          <cell r="E52">
            <v>0</v>
          </cell>
        </row>
        <row r="53">
          <cell r="E53">
            <v>0</v>
          </cell>
          <cell r="P53">
            <v>0</v>
          </cell>
          <cell r="AB53">
            <v>0</v>
          </cell>
          <cell r="AJ53">
            <v>0</v>
          </cell>
        </row>
        <row r="55">
          <cell r="E55">
            <v>0</v>
          </cell>
          <cell r="P55">
            <v>0</v>
          </cell>
          <cell r="AB55">
            <v>0</v>
          </cell>
          <cell r="AJ55">
            <v>0</v>
          </cell>
        </row>
        <row r="56">
          <cell r="E56">
            <v>0</v>
          </cell>
          <cell r="P56">
            <v>0</v>
          </cell>
          <cell r="AB56">
            <v>0</v>
          </cell>
          <cell r="AJ56">
            <v>0</v>
          </cell>
        </row>
        <row r="57">
          <cell r="E57">
            <v>0</v>
          </cell>
          <cell r="P57">
            <v>0</v>
          </cell>
          <cell r="AB57">
            <v>0</v>
          </cell>
          <cell r="AJ57">
            <v>0</v>
          </cell>
        </row>
        <row r="59">
          <cell r="E59">
            <v>0</v>
          </cell>
          <cell r="P59">
            <v>0</v>
          </cell>
          <cell r="AB59">
            <v>0</v>
          </cell>
          <cell r="AJ59">
            <v>0</v>
          </cell>
        </row>
        <row r="60">
          <cell r="E60">
            <v>0</v>
          </cell>
          <cell r="P60">
            <v>0</v>
          </cell>
          <cell r="AB60">
            <v>0</v>
          </cell>
          <cell r="AJ60">
            <v>0</v>
          </cell>
        </row>
        <row r="62">
          <cell r="E62">
            <v>0</v>
          </cell>
          <cell r="P62">
            <v>0</v>
          </cell>
          <cell r="AB62">
            <v>0</v>
          </cell>
          <cell r="AJ62">
            <v>0</v>
          </cell>
        </row>
        <row r="63">
          <cell r="E63">
            <v>0</v>
          </cell>
          <cell r="P63">
            <v>0</v>
          </cell>
          <cell r="AB63">
            <v>0</v>
          </cell>
          <cell r="AJ63">
            <v>0</v>
          </cell>
        </row>
        <row r="65">
          <cell r="E65">
            <v>0</v>
          </cell>
          <cell r="P65">
            <v>0</v>
          </cell>
          <cell r="AB65">
            <v>0</v>
          </cell>
          <cell r="AJ65">
            <v>0</v>
          </cell>
        </row>
        <row r="66">
          <cell r="E66">
            <v>0</v>
          </cell>
          <cell r="P66">
            <v>0</v>
          </cell>
          <cell r="AB66">
            <v>0</v>
          </cell>
          <cell r="AJ66">
            <v>0</v>
          </cell>
        </row>
        <row r="67">
          <cell r="E67">
            <v>0</v>
          </cell>
          <cell r="AJ67">
            <v>0</v>
          </cell>
        </row>
        <row r="68">
          <cell r="E68">
            <v>0</v>
          </cell>
          <cell r="P68">
            <v>0</v>
          </cell>
          <cell r="AB68">
            <v>0</v>
          </cell>
          <cell r="AJ68">
            <v>0</v>
          </cell>
        </row>
        <row r="69">
          <cell r="E69">
            <v>0</v>
          </cell>
          <cell r="P69">
            <v>0</v>
          </cell>
          <cell r="AB69">
            <v>0</v>
          </cell>
          <cell r="AJ69">
            <v>0</v>
          </cell>
        </row>
        <row r="71">
          <cell r="E71">
            <v>0</v>
          </cell>
          <cell r="P71">
            <v>0</v>
          </cell>
          <cell r="AB71">
            <v>0</v>
          </cell>
          <cell r="AJ71">
            <v>0</v>
          </cell>
        </row>
        <row r="72">
          <cell r="E72">
            <v>0</v>
          </cell>
          <cell r="P72">
            <v>0</v>
          </cell>
          <cell r="AB72">
            <v>0</v>
          </cell>
          <cell r="AJ72">
            <v>0</v>
          </cell>
        </row>
        <row r="73">
          <cell r="E73">
            <v>0</v>
          </cell>
          <cell r="P73">
            <v>0</v>
          </cell>
          <cell r="AB73">
            <v>0</v>
          </cell>
          <cell r="AJ73">
            <v>0</v>
          </cell>
        </row>
        <row r="74">
          <cell r="E74">
            <v>0</v>
          </cell>
          <cell r="P74">
            <v>0</v>
          </cell>
          <cell r="AB74">
            <v>0</v>
          </cell>
          <cell r="AJ74">
            <v>0</v>
          </cell>
        </row>
        <row r="75">
          <cell r="E75">
            <v>0</v>
          </cell>
        </row>
        <row r="76">
          <cell r="E76">
            <v>0</v>
          </cell>
          <cell r="P76">
            <v>0</v>
          </cell>
          <cell r="AB76">
            <v>0</v>
          </cell>
          <cell r="AJ76">
            <v>0</v>
          </cell>
        </row>
        <row r="77">
          <cell r="E77">
            <v>0</v>
          </cell>
          <cell r="P77">
            <v>0</v>
          </cell>
          <cell r="AB77">
            <v>0</v>
          </cell>
          <cell r="AJ77">
            <v>0</v>
          </cell>
        </row>
        <row r="78">
          <cell r="E78">
            <v>0</v>
          </cell>
          <cell r="P78">
            <v>0</v>
          </cell>
          <cell r="AB78">
            <v>0</v>
          </cell>
          <cell r="AJ78">
            <v>0</v>
          </cell>
        </row>
        <row r="79">
          <cell r="AJ79">
            <v>0</v>
          </cell>
        </row>
        <row r="80">
          <cell r="E80">
            <v>0</v>
          </cell>
          <cell r="P80">
            <v>0</v>
          </cell>
          <cell r="AB80">
            <v>0</v>
          </cell>
          <cell r="AJ80">
            <v>0</v>
          </cell>
        </row>
        <row r="81">
          <cell r="X81">
            <v>3504</v>
          </cell>
          <cell r="AJ81">
            <v>3504</v>
          </cell>
        </row>
        <row r="82">
          <cell r="E82">
            <v>0</v>
          </cell>
          <cell r="P82">
            <v>0</v>
          </cell>
          <cell r="AB82">
            <v>0</v>
          </cell>
          <cell r="AJ82">
            <v>0</v>
          </cell>
        </row>
        <row r="83">
          <cell r="E83">
            <v>0</v>
          </cell>
          <cell r="P83">
            <v>0</v>
          </cell>
          <cell r="AB83">
            <v>0</v>
          </cell>
          <cell r="AJ83">
            <v>0</v>
          </cell>
        </row>
        <row r="84">
          <cell r="E84">
            <v>0</v>
          </cell>
          <cell r="P84">
            <v>0</v>
          </cell>
          <cell r="AB84">
            <v>0</v>
          </cell>
          <cell r="AJ84">
            <v>0</v>
          </cell>
        </row>
        <row r="86">
          <cell r="E86">
            <v>0</v>
          </cell>
          <cell r="P86">
            <v>0</v>
          </cell>
          <cell r="AB86">
            <v>0</v>
          </cell>
          <cell r="AJ86">
            <v>0</v>
          </cell>
        </row>
        <row r="87">
          <cell r="E87">
            <v>0</v>
          </cell>
          <cell r="P87">
            <v>0</v>
          </cell>
          <cell r="AB87">
            <v>0</v>
          </cell>
          <cell r="AJ87">
            <v>0</v>
          </cell>
        </row>
        <row r="88">
          <cell r="E88">
            <v>0</v>
          </cell>
          <cell r="P88">
            <v>0</v>
          </cell>
          <cell r="AB88">
            <v>0</v>
          </cell>
          <cell r="AJ88">
            <v>0</v>
          </cell>
        </row>
        <row r="89">
          <cell r="E89">
            <v>0</v>
          </cell>
          <cell r="P89">
            <v>0</v>
          </cell>
          <cell r="AB89">
            <v>0</v>
          </cell>
          <cell r="AJ89">
            <v>0</v>
          </cell>
        </row>
        <row r="90">
          <cell r="E90">
            <v>0</v>
          </cell>
          <cell r="P90">
            <v>0</v>
          </cell>
          <cell r="AB90">
            <v>0</v>
          </cell>
          <cell r="AJ90">
            <v>0</v>
          </cell>
        </row>
        <row r="95">
          <cell r="E95">
            <v>3609522</v>
          </cell>
          <cell r="L95">
            <v>3181000</v>
          </cell>
          <cell r="P95">
            <v>0</v>
          </cell>
          <cell r="AB95">
            <v>0</v>
          </cell>
          <cell r="AF95">
            <v>0</v>
          </cell>
          <cell r="AJ95">
            <v>6790522</v>
          </cell>
        </row>
        <row r="97">
          <cell r="E97">
            <v>0</v>
          </cell>
          <cell r="AJ97">
            <v>0</v>
          </cell>
        </row>
        <row r="98">
          <cell r="E98">
            <v>0</v>
          </cell>
          <cell r="AJ98">
            <v>0</v>
          </cell>
        </row>
        <row r="99">
          <cell r="E99">
            <v>0</v>
          </cell>
          <cell r="P99">
            <v>0</v>
          </cell>
          <cell r="AB99">
            <v>0</v>
          </cell>
          <cell r="AJ99">
            <v>0</v>
          </cell>
        </row>
      </sheetData>
      <sheetData sheetId="11"/>
      <sheetData sheetId="12">
        <row r="24">
          <cell r="H24">
            <v>451630</v>
          </cell>
        </row>
      </sheetData>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FF00"/>
  </sheetPr>
  <dimension ref="A1:S592"/>
  <sheetViews>
    <sheetView tabSelected="1" view="pageBreakPreview" zoomScale="85" zoomScaleSheetLayoutView="85" workbookViewId="0">
      <pane xSplit="1" ySplit="7" topLeftCell="B32" activePane="bottomRight" state="frozen"/>
      <selection pane="topRight" activeCell="B1" sqref="B1"/>
      <selection pane="bottomLeft" activeCell="A8" sqref="A8"/>
      <selection pane="bottomRight" activeCell="O47" sqref="O47"/>
    </sheetView>
  </sheetViews>
  <sheetFormatPr defaultColWidth="3.5703125" defaultRowHeight="12.75"/>
  <cols>
    <col min="1" max="1" width="39" style="59" customWidth="1"/>
    <col min="2" max="2" width="12.7109375" style="59" customWidth="1"/>
    <col min="3" max="3" width="11.7109375" style="59" customWidth="1"/>
    <col min="4" max="4" width="2.5703125" style="59" customWidth="1"/>
    <col min="5" max="5" width="13.5703125" style="59" customWidth="1"/>
    <col min="6" max="6" width="12.5703125" style="59" customWidth="1"/>
    <col min="7" max="7" width="2.7109375" style="59" customWidth="1"/>
    <col min="8" max="8" width="9" style="91" customWidth="1"/>
    <col min="9" max="9" width="13" style="59" customWidth="1"/>
    <col min="10" max="10" width="2.7109375" style="59" customWidth="1"/>
    <col min="11" max="16384" width="3.5703125" style="5"/>
  </cols>
  <sheetData>
    <row r="1" spans="1:10">
      <c r="A1" s="1"/>
      <c r="B1" s="1"/>
      <c r="C1" s="1"/>
      <c r="D1" s="1"/>
      <c r="E1" s="1"/>
      <c r="F1" s="1"/>
      <c r="G1" s="1"/>
      <c r="H1" s="2"/>
      <c r="I1" s="3"/>
      <c r="J1" s="3"/>
    </row>
    <row r="2" spans="1:10" ht="15.75">
      <c r="A2" s="6" t="s">
        <v>0</v>
      </c>
      <c r="B2" s="6"/>
      <c r="C2" s="6"/>
      <c r="D2" s="6"/>
      <c r="E2" s="7"/>
      <c r="F2" s="7"/>
      <c r="G2" s="7"/>
      <c r="H2" s="8"/>
      <c r="I2" s="9"/>
      <c r="J2" s="9"/>
    </row>
    <row r="3" spans="1:10">
      <c r="A3" s="7" t="str">
        <f>[1]BYDEPT!A2</f>
        <v>JANUARY 1-DECEMBER 31, 2017</v>
      </c>
      <c r="B3" s="7"/>
      <c r="C3" s="7"/>
      <c r="D3" s="7"/>
      <c r="E3" s="1"/>
      <c r="F3" s="1"/>
      <c r="G3" s="1"/>
      <c r="H3" s="2"/>
      <c r="I3" s="10"/>
      <c r="J3" s="10"/>
    </row>
    <row r="4" spans="1:10">
      <c r="A4" s="10" t="s">
        <v>1</v>
      </c>
      <c r="B4" s="10"/>
      <c r="C4" s="10"/>
      <c r="D4" s="10"/>
      <c r="E4" s="10"/>
      <c r="F4" s="10"/>
      <c r="G4" s="10"/>
      <c r="H4" s="8"/>
      <c r="I4" s="10"/>
      <c r="J4" s="10"/>
    </row>
    <row r="5" spans="1:10" ht="21.75" customHeight="1">
      <c r="A5" s="460" t="s">
        <v>2</v>
      </c>
      <c r="B5" s="455" t="s">
        <v>3</v>
      </c>
      <c r="C5" s="455"/>
      <c r="D5" s="455"/>
      <c r="E5" s="455"/>
      <c r="F5" s="456" t="s">
        <v>4</v>
      </c>
      <c r="G5" s="457"/>
      <c r="H5" s="455" t="s">
        <v>5</v>
      </c>
      <c r="I5" s="455" t="s">
        <v>6</v>
      </c>
      <c r="J5" s="455"/>
    </row>
    <row r="6" spans="1:10" ht="12.75" customHeight="1">
      <c r="A6" s="460"/>
      <c r="B6" s="455" t="s">
        <v>7</v>
      </c>
      <c r="C6" s="456" t="s">
        <v>8</v>
      </c>
      <c r="D6" s="457"/>
      <c r="E6" s="455" t="s">
        <v>9</v>
      </c>
      <c r="F6" s="461"/>
      <c r="G6" s="462"/>
      <c r="H6" s="455"/>
      <c r="I6" s="455"/>
      <c r="J6" s="455"/>
    </row>
    <row r="7" spans="1:10" ht="21" customHeight="1">
      <c r="A7" s="460"/>
      <c r="B7" s="455"/>
      <c r="C7" s="458"/>
      <c r="D7" s="459"/>
      <c r="E7" s="455"/>
      <c r="F7" s="458"/>
      <c r="G7" s="459"/>
      <c r="H7" s="455"/>
      <c r="I7" s="455"/>
      <c r="J7" s="455"/>
    </row>
    <row r="8" spans="1:10" ht="15.95" customHeight="1">
      <c r="A8" s="13" t="s">
        <v>10</v>
      </c>
      <c r="B8" s="14">
        <f>B9+B10</f>
        <v>2431986952</v>
      </c>
      <c r="C8" s="15">
        <f>C9+C10</f>
        <v>0</v>
      </c>
      <c r="D8" s="16"/>
      <c r="E8" s="14">
        <f>E9+E10</f>
        <v>2431986952</v>
      </c>
      <c r="F8" s="17">
        <f>F9+F10</f>
        <v>2246846926</v>
      </c>
      <c r="G8" s="17"/>
      <c r="H8" s="18">
        <f>F8/E8</f>
        <v>0.92387293614065413</v>
      </c>
      <c r="I8" s="19">
        <f>I9+I10</f>
        <v>185140026</v>
      </c>
      <c r="J8" s="20"/>
    </row>
    <row r="9" spans="1:10" ht="15.95" customHeight="1">
      <c r="A9" s="22" t="s">
        <v>11</v>
      </c>
      <c r="B9" s="22">
        <f>[1]BYDEPT!F8</f>
        <v>1968797453</v>
      </c>
      <c r="C9" s="22">
        <f>[1]BYDEPT!AE8</f>
        <v>-3451955</v>
      </c>
      <c r="D9" s="450"/>
      <c r="E9" s="23">
        <f>SUM(B9:C9)</f>
        <v>1965345498</v>
      </c>
      <c r="F9" s="24">
        <f>[1]BYDEPT!BD8</f>
        <v>1907462362</v>
      </c>
      <c r="G9" s="25"/>
      <c r="H9" s="26">
        <f>F9/E9</f>
        <v>0.97054811173968969</v>
      </c>
      <c r="I9" s="27">
        <f>E9-F9</f>
        <v>57883136</v>
      </c>
      <c r="J9" s="28"/>
    </row>
    <row r="10" spans="1:10" ht="15.95" customHeight="1">
      <c r="A10" s="30" t="s">
        <v>12</v>
      </c>
      <c r="B10" s="30">
        <f>[1]BYDEPT!F97</f>
        <v>463189499</v>
      </c>
      <c r="C10" s="30">
        <f>[1]BYDEPT!AE97</f>
        <v>3451955</v>
      </c>
      <c r="D10" s="451"/>
      <c r="E10" s="23">
        <f>SUM(B10:C10)</f>
        <v>466641454</v>
      </c>
      <c r="F10" s="27">
        <f>[1]BYDEPT!BD97</f>
        <v>339384564</v>
      </c>
      <c r="G10" s="25"/>
      <c r="H10" s="26">
        <f>F10/E10</f>
        <v>0.7272919306478931</v>
      </c>
      <c r="I10" s="27">
        <f>E10-F10</f>
        <v>127256890</v>
      </c>
      <c r="J10" s="28"/>
    </row>
    <row r="11" spans="1:10" ht="15.95" customHeight="1">
      <c r="A11" s="31"/>
      <c r="B11" s="31"/>
      <c r="C11" s="31"/>
      <c r="D11" s="32"/>
      <c r="E11" s="33"/>
      <c r="F11" s="34"/>
      <c r="G11" s="21"/>
      <c r="H11" s="35"/>
      <c r="I11" s="34"/>
      <c r="J11" s="20"/>
    </row>
    <row r="12" spans="1:10" ht="15.95" customHeight="1">
      <c r="A12" s="36" t="s">
        <v>13</v>
      </c>
      <c r="B12" s="37">
        <f>SUM(B13:B17)+SUM(B20:B22)</f>
        <v>918013048</v>
      </c>
      <c r="C12" s="38">
        <f>SUM(C13:C17)+SUM(C20:C22)</f>
        <v>0</v>
      </c>
      <c r="D12" s="39"/>
      <c r="E12" s="37">
        <f>SUM(E13:E17)+SUM(E20:E22)</f>
        <v>918013048</v>
      </c>
      <c r="F12" s="38">
        <f>SUM(F13:F17)+SUM(F20:F22)</f>
        <v>893355242</v>
      </c>
      <c r="G12" s="40"/>
      <c r="H12" s="41">
        <f t="shared" ref="H12:H22" si="0">F12/E12</f>
        <v>0.9731400266546103</v>
      </c>
      <c r="I12" s="38">
        <f>SUM(I13:I17)+SUM(I20:I22)</f>
        <v>24657806</v>
      </c>
      <c r="J12" s="42"/>
    </row>
    <row r="13" spans="1:10" ht="15.95" customHeight="1">
      <c r="A13" s="43" t="s">
        <v>14</v>
      </c>
      <c r="B13" s="43">
        <f>[1]BYDEPT!F112</f>
        <v>37870798</v>
      </c>
      <c r="C13" s="43"/>
      <c r="D13" s="29"/>
      <c r="E13" s="44">
        <f>SUM(B13:C13)</f>
        <v>37870798</v>
      </c>
      <c r="F13" s="45">
        <f>[1]BYDEPT!BD112</f>
        <v>41118646</v>
      </c>
      <c r="G13" s="46"/>
      <c r="H13" s="47">
        <f t="shared" si="0"/>
        <v>1.0857612770663032</v>
      </c>
      <c r="I13" s="27">
        <f>E13-F13</f>
        <v>-3247848</v>
      </c>
      <c r="J13" s="48" t="s">
        <v>15</v>
      </c>
    </row>
    <row r="14" spans="1:10" ht="15.95" customHeight="1">
      <c r="A14" s="22" t="s">
        <v>16</v>
      </c>
      <c r="B14" s="22">
        <f>[1]BYDEPT!F113</f>
        <v>486885005</v>
      </c>
      <c r="C14" s="22"/>
      <c r="D14" s="49"/>
      <c r="E14" s="44">
        <f>SUM(B14:C14)</f>
        <v>486885005</v>
      </c>
      <c r="F14" s="45">
        <f>[1]BYDEPT!BD113</f>
        <v>486885005</v>
      </c>
      <c r="G14" s="46"/>
      <c r="H14" s="50">
        <f t="shared" si="0"/>
        <v>1</v>
      </c>
      <c r="I14" s="27">
        <f>E14-F14</f>
        <v>0</v>
      </c>
      <c r="J14" s="28"/>
    </row>
    <row r="15" spans="1:10" ht="15.95" customHeight="1">
      <c r="A15" s="43" t="s">
        <v>17</v>
      </c>
      <c r="B15" s="43">
        <f>[1]BYDEPT!F114</f>
        <v>480</v>
      </c>
      <c r="C15" s="43"/>
      <c r="D15" s="29"/>
      <c r="E15" s="44">
        <f>SUM(B15:C15)</f>
        <v>480</v>
      </c>
      <c r="F15" s="45">
        <f>[1]BYDEPT!BD114</f>
        <v>480</v>
      </c>
      <c r="G15" s="46"/>
      <c r="H15" s="50">
        <f t="shared" si="0"/>
        <v>1</v>
      </c>
      <c r="I15" s="27">
        <f>E15-F15</f>
        <v>0</v>
      </c>
      <c r="J15" s="28"/>
    </row>
    <row r="16" spans="1:10" ht="15.95" hidden="1" customHeight="1">
      <c r="A16" s="43" t="s">
        <v>18</v>
      </c>
      <c r="B16" s="43">
        <f>[1]BYDEPT!F115</f>
        <v>0</v>
      </c>
      <c r="C16" s="43" t="s">
        <v>19</v>
      </c>
      <c r="D16" s="29"/>
      <c r="E16" s="44">
        <f>SUM(B16:C16)</f>
        <v>0</v>
      </c>
      <c r="F16" s="45">
        <f>[1]BYDEPT!BD115</f>
        <v>0</v>
      </c>
      <c r="G16" s="46"/>
      <c r="H16" s="50"/>
      <c r="I16" s="27">
        <f>E16-F16</f>
        <v>0</v>
      </c>
      <c r="J16" s="28"/>
    </row>
    <row r="17" spans="1:10" ht="15.95" customHeight="1">
      <c r="A17" s="43" t="s">
        <v>20</v>
      </c>
      <c r="B17" s="51">
        <f>SUM(B18:B19)</f>
        <v>22114600</v>
      </c>
      <c r="C17" s="51">
        <f>SUM(C18:C19)</f>
        <v>0</v>
      </c>
      <c r="D17" s="52"/>
      <c r="E17" s="53">
        <f>SUM(E18:E19)</f>
        <v>22114600</v>
      </c>
      <c r="F17" s="54">
        <f>SUM(F18:F19)</f>
        <v>22114600</v>
      </c>
      <c r="G17" s="55"/>
      <c r="H17" s="56">
        <f t="shared" si="0"/>
        <v>1</v>
      </c>
      <c r="I17" s="51">
        <f>SUM(I18:I19)</f>
        <v>0</v>
      </c>
      <c r="J17" s="57"/>
    </row>
    <row r="18" spans="1:10" ht="15.95" customHeight="1">
      <c r="A18" s="43" t="s">
        <v>21</v>
      </c>
      <c r="B18" s="43">
        <f>[1]BYDEPT!F117</f>
        <v>13090992</v>
      </c>
      <c r="C18" s="43"/>
      <c r="D18" s="29"/>
      <c r="E18" s="44">
        <f>SUM(B18:C18)</f>
        <v>13090992</v>
      </c>
      <c r="F18" s="45">
        <f>[1]BYDEPT!BD117</f>
        <v>13090992</v>
      </c>
      <c r="G18" s="46"/>
      <c r="H18" s="50">
        <f t="shared" si="0"/>
        <v>1</v>
      </c>
      <c r="I18" s="27">
        <f>E18-F18</f>
        <v>0</v>
      </c>
      <c r="J18" s="28"/>
    </row>
    <row r="19" spans="1:10" ht="15.95" customHeight="1">
      <c r="A19" s="43" t="s">
        <v>22</v>
      </c>
      <c r="B19" s="43">
        <f>[1]BYDEPT!F118</f>
        <v>9023608</v>
      </c>
      <c r="C19" s="43"/>
      <c r="D19" s="29"/>
      <c r="E19" s="44">
        <f>SUM(B19:C19)</f>
        <v>9023608</v>
      </c>
      <c r="F19" s="45">
        <f>[1]BYDEPT!BD118</f>
        <v>9023608</v>
      </c>
      <c r="G19" s="46"/>
      <c r="H19" s="50">
        <f t="shared" si="0"/>
        <v>1</v>
      </c>
      <c r="I19" s="27">
        <f>E19-F19</f>
        <v>0</v>
      </c>
      <c r="J19" s="28"/>
    </row>
    <row r="20" spans="1:10" ht="15.95" customHeight="1">
      <c r="A20" s="43" t="s">
        <v>23</v>
      </c>
      <c r="B20" s="43">
        <f>[1]BYDEPT!F119</f>
        <v>16765165</v>
      </c>
      <c r="C20" s="43"/>
      <c r="D20" s="29"/>
      <c r="E20" s="44">
        <f>SUM(B20:C20)</f>
        <v>16765165</v>
      </c>
      <c r="F20" s="45">
        <f>[1]BYDEPT!BD119</f>
        <v>0</v>
      </c>
      <c r="G20" s="46"/>
      <c r="H20" s="50">
        <f t="shared" si="0"/>
        <v>0</v>
      </c>
      <c r="I20" s="27">
        <f>E20-F20</f>
        <v>16765165</v>
      </c>
      <c r="J20" s="28"/>
    </row>
    <row r="21" spans="1:10" ht="15.95" customHeight="1">
      <c r="A21" s="43" t="s">
        <v>24</v>
      </c>
      <c r="B21" s="43">
        <f>[1]BYDEPT!F120</f>
        <v>334877000</v>
      </c>
      <c r="C21" s="43"/>
      <c r="D21" s="29"/>
      <c r="E21" s="44">
        <f>SUM(B21:C21)</f>
        <v>334877000</v>
      </c>
      <c r="F21" s="45">
        <f>[1]BYDEPT!BD120</f>
        <v>334877000</v>
      </c>
      <c r="G21" s="46"/>
      <c r="H21" s="50">
        <f>F21/E21</f>
        <v>1</v>
      </c>
      <c r="I21" s="27">
        <f>E21-F21</f>
        <v>0</v>
      </c>
      <c r="J21" s="28"/>
    </row>
    <row r="22" spans="1:10" ht="15.95" customHeight="1">
      <c r="A22" s="22" t="s">
        <v>25</v>
      </c>
      <c r="B22" s="22">
        <f>[1]GAARD!F298</f>
        <v>19500000</v>
      </c>
      <c r="C22" s="22"/>
      <c r="D22" s="49"/>
      <c r="E22" s="44">
        <f>SUM(B22:C22)</f>
        <v>19500000</v>
      </c>
      <c r="F22" s="45">
        <f>[1]BYDEPT!BD121</f>
        <v>8359511</v>
      </c>
      <c r="G22" s="46"/>
      <c r="H22" s="50">
        <f t="shared" si="0"/>
        <v>0.42869287179487181</v>
      </c>
      <c r="I22" s="27">
        <f>E22-F22</f>
        <v>11140489</v>
      </c>
      <c r="J22" s="28"/>
    </row>
    <row r="23" spans="1:10" ht="15.95" customHeight="1">
      <c r="A23" s="43"/>
      <c r="B23" s="43"/>
      <c r="C23" s="43"/>
      <c r="D23" s="29"/>
      <c r="E23" s="44"/>
      <c r="F23" s="45"/>
      <c r="G23" s="46"/>
      <c r="H23" s="50"/>
      <c r="I23" s="43"/>
      <c r="J23" s="57"/>
    </row>
    <row r="24" spans="1:10" s="58" customFormat="1" ht="15.95" customHeight="1">
      <c r="A24" s="432" t="s">
        <v>26</v>
      </c>
      <c r="B24" s="433">
        <f>B12+B8</f>
        <v>3350000000</v>
      </c>
      <c r="C24" s="432">
        <f>C12+C8</f>
        <v>0</v>
      </c>
      <c r="D24" s="434"/>
      <c r="E24" s="433">
        <f>E12+E8</f>
        <v>3350000000</v>
      </c>
      <c r="F24" s="432">
        <f>F12+F8</f>
        <v>3140202168</v>
      </c>
      <c r="G24" s="435"/>
      <c r="H24" s="436">
        <f>F24/E24</f>
        <v>0.93737378149253736</v>
      </c>
      <c r="I24" s="432">
        <f>I12+I8</f>
        <v>209797832</v>
      </c>
      <c r="J24" s="42"/>
    </row>
    <row r="25" spans="1:10" ht="15.95" customHeight="1">
      <c r="A25" s="45"/>
      <c r="B25" s="45"/>
      <c r="C25" s="45"/>
      <c r="E25" s="44"/>
      <c r="F25" s="45"/>
      <c r="G25" s="46"/>
      <c r="H25" s="50"/>
      <c r="I25" s="43"/>
      <c r="J25" s="57"/>
    </row>
    <row r="26" spans="1:10" ht="15.95" customHeight="1">
      <c r="A26" s="432" t="s">
        <v>27</v>
      </c>
      <c r="B26" s="433">
        <f>B27+B31+B33</f>
        <v>0</v>
      </c>
      <c r="C26" s="432">
        <f>C27+C31+C33</f>
        <v>0</v>
      </c>
      <c r="D26" s="434"/>
      <c r="E26" s="433">
        <f>E27+E31+E33</f>
        <v>0</v>
      </c>
      <c r="F26" s="432">
        <f>F27+F31+F33</f>
        <v>105641269</v>
      </c>
      <c r="G26" s="435" t="s">
        <v>28</v>
      </c>
      <c r="H26" s="436"/>
      <c r="I26" s="432">
        <f>I27+I31+I33</f>
        <v>-105641269</v>
      </c>
      <c r="J26" s="42"/>
    </row>
    <row r="27" spans="1:10" ht="15.95" customHeight="1">
      <c r="A27" s="60" t="s">
        <v>29</v>
      </c>
      <c r="B27" s="37">
        <f>SUM(B28:B29)</f>
        <v>0</v>
      </c>
      <c r="C27" s="38">
        <f>SUM(C28:C29)</f>
        <v>0</v>
      </c>
      <c r="D27" s="39"/>
      <c r="E27" s="37">
        <f>SUM(E28:E29)</f>
        <v>0</v>
      </c>
      <c r="F27" s="38">
        <f>SUM(F28:F29)</f>
        <v>82498450</v>
      </c>
      <c r="G27" s="61"/>
      <c r="H27" s="41"/>
      <c r="I27" s="38">
        <f>SUM(I28:I29)</f>
        <v>-82498450</v>
      </c>
      <c r="J27" s="42"/>
    </row>
    <row r="28" spans="1:10" ht="15.95" customHeight="1">
      <c r="A28" s="22" t="s">
        <v>30</v>
      </c>
      <c r="B28" s="62"/>
      <c r="C28" s="62"/>
      <c r="D28" s="63"/>
      <c r="E28" s="64">
        <f>SUM(B28:C28)</f>
        <v>0</v>
      </c>
      <c r="F28" s="30">
        <f>[1]BYDEPT!BD127</f>
        <v>20825202</v>
      </c>
      <c r="G28" s="65"/>
      <c r="H28" s="50"/>
      <c r="I28" s="27">
        <f>E28-F28</f>
        <v>-20825202</v>
      </c>
      <c r="J28" s="28"/>
    </row>
    <row r="29" spans="1:10" ht="15.95" customHeight="1">
      <c r="A29" s="30" t="s">
        <v>31</v>
      </c>
      <c r="B29" s="66"/>
      <c r="C29" s="66"/>
      <c r="D29" s="67"/>
      <c r="E29" s="64">
        <f>SUM(B29:C29)</f>
        <v>0</v>
      </c>
      <c r="F29" s="30">
        <f>[1]BYDEPT!BD216</f>
        <v>61673248</v>
      </c>
      <c r="G29" s="65"/>
      <c r="H29" s="50"/>
      <c r="I29" s="27">
        <f>E29-F29</f>
        <v>-61673248</v>
      </c>
      <c r="J29" s="28"/>
    </row>
    <row r="30" spans="1:10" ht="10.5" customHeight="1">
      <c r="A30" s="30"/>
      <c r="B30" s="30"/>
      <c r="C30" s="30"/>
      <c r="D30" s="68"/>
      <c r="E30" s="69"/>
      <c r="F30" s="30"/>
      <c r="G30" s="65"/>
      <c r="H30" s="50"/>
      <c r="I30" s="43"/>
      <c r="J30" s="57"/>
    </row>
    <row r="31" spans="1:10" s="58" customFormat="1" ht="15.95" customHeight="1">
      <c r="A31" s="60" t="s">
        <v>32</v>
      </c>
      <c r="B31" s="60"/>
      <c r="C31" s="60"/>
      <c r="D31" s="70"/>
      <c r="E31" s="71">
        <f>SUM(B31:C31)</f>
        <v>0</v>
      </c>
      <c r="F31" s="36">
        <f>[1]BYDEPT!BD230</f>
        <v>14331476</v>
      </c>
      <c r="G31" s="72"/>
      <c r="H31" s="73"/>
      <c r="I31" s="34">
        <f>E31-F31</f>
        <v>-14331476</v>
      </c>
      <c r="J31" s="20"/>
    </row>
    <row r="32" spans="1:10" ht="15.95" customHeight="1">
      <c r="A32" s="43"/>
      <c r="B32" s="43"/>
      <c r="C32" s="43"/>
      <c r="D32" s="29"/>
      <c r="E32" s="64"/>
      <c r="F32" s="43"/>
      <c r="G32" s="72"/>
      <c r="H32" s="74"/>
      <c r="I32" s="43"/>
      <c r="J32" s="57"/>
    </row>
    <row r="33" spans="1:10" ht="15.95" customHeight="1">
      <c r="A33" s="60" t="s">
        <v>33</v>
      </c>
      <c r="B33" s="75">
        <f>SUM(B34:B45)</f>
        <v>0</v>
      </c>
      <c r="C33" s="76">
        <f>SUM(C34:C45)</f>
        <v>0</v>
      </c>
      <c r="D33" s="77"/>
      <c r="E33" s="75">
        <f>SUM(E34:E45)</f>
        <v>0</v>
      </c>
      <c r="F33" s="76">
        <f>SUM(F34:F45)</f>
        <v>8811343</v>
      </c>
      <c r="G33" s="78"/>
      <c r="H33" s="79"/>
      <c r="I33" s="38">
        <f>SUM(I34:I45)</f>
        <v>-8811343</v>
      </c>
      <c r="J33" s="42"/>
    </row>
    <row r="34" spans="1:10" ht="15.95" hidden="1" customHeight="1">
      <c r="A34" s="22" t="s">
        <v>34</v>
      </c>
      <c r="B34" s="22"/>
      <c r="C34" s="22"/>
      <c r="D34" s="49"/>
      <c r="E34" s="69"/>
      <c r="F34" s="30">
        <f>[1]BYDEPT!BD233</f>
        <v>0</v>
      </c>
      <c r="G34" s="68"/>
      <c r="H34" s="80"/>
      <c r="I34" s="27">
        <f t="shared" ref="I34:I44" si="1">E34-F34</f>
        <v>0</v>
      </c>
      <c r="J34" s="28"/>
    </row>
    <row r="35" spans="1:10" ht="15.95" customHeight="1">
      <c r="A35" s="22" t="s">
        <v>35</v>
      </c>
      <c r="B35" s="22"/>
      <c r="C35" s="22"/>
      <c r="D35" s="49"/>
      <c r="E35" s="69">
        <f t="shared" ref="E35:E44" si="2">SUM(B35:C35)</f>
        <v>0</v>
      </c>
      <c r="F35" s="30">
        <f>[1]BYDEPT!BD234</f>
        <v>960272</v>
      </c>
      <c r="G35" s="68"/>
      <c r="H35" s="50"/>
      <c r="I35" s="27">
        <f t="shared" si="1"/>
        <v>-960272</v>
      </c>
      <c r="J35" s="28"/>
    </row>
    <row r="36" spans="1:10" ht="15.95" customHeight="1">
      <c r="A36" s="22" t="s">
        <v>36</v>
      </c>
      <c r="B36" s="22"/>
      <c r="C36" s="22"/>
      <c r="D36" s="49"/>
      <c r="E36" s="69">
        <f t="shared" si="2"/>
        <v>0</v>
      </c>
      <c r="F36" s="30">
        <f>[1]BYDEPT!BD235</f>
        <v>4131182</v>
      </c>
      <c r="G36" s="68"/>
      <c r="H36" s="50"/>
      <c r="I36" s="27">
        <f t="shared" si="1"/>
        <v>-4131182</v>
      </c>
      <c r="J36" s="28"/>
    </row>
    <row r="37" spans="1:10" ht="15.95" customHeight="1">
      <c r="A37" s="43" t="s">
        <v>37</v>
      </c>
      <c r="B37" s="43"/>
      <c r="C37" s="43"/>
      <c r="D37" s="29"/>
      <c r="E37" s="69">
        <f t="shared" si="2"/>
        <v>0</v>
      </c>
      <c r="F37" s="30">
        <f>[1]BYDEPT!BD236</f>
        <v>745167</v>
      </c>
      <c r="G37" s="68"/>
      <c r="H37" s="50"/>
      <c r="I37" s="27">
        <f t="shared" si="1"/>
        <v>-745167</v>
      </c>
      <c r="J37" s="28"/>
    </row>
    <row r="38" spans="1:10" ht="15.95" customHeight="1">
      <c r="A38" s="22" t="s">
        <v>38</v>
      </c>
      <c r="B38" s="22"/>
      <c r="C38" s="22"/>
      <c r="D38" s="49"/>
      <c r="E38" s="69">
        <f t="shared" si="2"/>
        <v>0</v>
      </c>
      <c r="F38" s="30">
        <f>[1]BYDEPT!BD237</f>
        <v>2942313</v>
      </c>
      <c r="G38" s="68"/>
      <c r="H38" s="50"/>
      <c r="I38" s="27">
        <f t="shared" si="1"/>
        <v>-2942313</v>
      </c>
      <c r="J38" s="28"/>
    </row>
    <row r="39" spans="1:10" ht="15.95" hidden="1" customHeight="1">
      <c r="A39" s="81" t="s">
        <v>39</v>
      </c>
      <c r="B39" s="57"/>
      <c r="C39" s="43"/>
      <c r="D39" s="57"/>
      <c r="E39" s="69">
        <f t="shared" si="2"/>
        <v>0</v>
      </c>
      <c r="F39" s="30">
        <f>[1]BYDEPT!BD238</f>
        <v>32409</v>
      </c>
      <c r="G39" s="68"/>
      <c r="H39" s="50"/>
      <c r="I39" s="27">
        <f t="shared" si="1"/>
        <v>-32409</v>
      </c>
      <c r="J39" s="28"/>
    </row>
    <row r="40" spans="1:10" ht="15.95" hidden="1" customHeight="1">
      <c r="A40" s="43" t="s">
        <v>40</v>
      </c>
      <c r="B40" s="22"/>
      <c r="C40" s="22"/>
      <c r="D40" s="49"/>
      <c r="E40" s="69">
        <f t="shared" si="2"/>
        <v>0</v>
      </c>
      <c r="F40" s="30">
        <f>[1]BYDEPT!BD239</f>
        <v>0</v>
      </c>
      <c r="G40" s="68"/>
      <c r="H40" s="50"/>
      <c r="I40" s="27">
        <f t="shared" si="1"/>
        <v>0</v>
      </c>
      <c r="J40" s="28"/>
    </row>
    <row r="41" spans="1:10" ht="15.95" hidden="1" customHeight="1">
      <c r="A41" s="22" t="s">
        <v>41</v>
      </c>
      <c r="B41" s="22"/>
      <c r="C41" s="22"/>
      <c r="D41" s="49"/>
      <c r="E41" s="69">
        <f t="shared" si="2"/>
        <v>0</v>
      </c>
      <c r="F41" s="30">
        <f>[1]BYDEPT!BD240</f>
        <v>0</v>
      </c>
      <c r="G41" s="68"/>
      <c r="H41" s="50"/>
      <c r="I41" s="27">
        <f t="shared" si="1"/>
        <v>0</v>
      </c>
      <c r="J41" s="28"/>
    </row>
    <row r="42" spans="1:10" ht="15.95" hidden="1" customHeight="1">
      <c r="A42" s="22" t="s">
        <v>42</v>
      </c>
      <c r="B42" s="22"/>
      <c r="C42" s="22"/>
      <c r="D42" s="49"/>
      <c r="E42" s="69">
        <f t="shared" si="2"/>
        <v>0</v>
      </c>
      <c r="F42" s="30">
        <f>[1]BYDEPT!BD241</f>
        <v>0</v>
      </c>
      <c r="G42" s="68"/>
      <c r="H42" s="50"/>
      <c r="I42" s="27">
        <f t="shared" si="1"/>
        <v>0</v>
      </c>
      <c r="J42" s="28"/>
    </row>
    <row r="43" spans="1:10" ht="15.95" hidden="1" customHeight="1">
      <c r="A43" s="22" t="s">
        <v>43</v>
      </c>
      <c r="B43" s="22"/>
      <c r="C43" s="22"/>
      <c r="D43" s="49"/>
      <c r="E43" s="69">
        <f t="shared" si="2"/>
        <v>0</v>
      </c>
      <c r="F43" s="30">
        <f>[1]BYDEPT!BD242</f>
        <v>0</v>
      </c>
      <c r="G43" s="68"/>
      <c r="H43" s="50"/>
      <c r="I43" s="27">
        <f t="shared" si="1"/>
        <v>0</v>
      </c>
      <c r="J43" s="28"/>
    </row>
    <row r="44" spans="1:10" ht="15.95" hidden="1" customHeight="1">
      <c r="A44" s="22"/>
      <c r="B44" s="22"/>
      <c r="C44" s="22"/>
      <c r="D44" s="49"/>
      <c r="E44" s="69">
        <f t="shared" si="2"/>
        <v>0</v>
      </c>
      <c r="F44" s="30"/>
      <c r="G44" s="68"/>
      <c r="H44" s="50"/>
      <c r="I44" s="27">
        <f t="shared" si="1"/>
        <v>0</v>
      </c>
      <c r="J44" s="28"/>
    </row>
    <row r="45" spans="1:10" ht="15.95" hidden="1" customHeight="1">
      <c r="A45" s="22"/>
      <c r="B45" s="22"/>
      <c r="C45" s="22"/>
      <c r="D45" s="49"/>
      <c r="E45" s="82"/>
      <c r="F45" s="83"/>
      <c r="G45" s="49"/>
      <c r="H45" s="74"/>
      <c r="I45" s="27"/>
      <c r="J45" s="28"/>
    </row>
    <row r="46" spans="1:10" ht="21" customHeight="1" thickBot="1">
      <c r="A46" s="427" t="s">
        <v>44</v>
      </c>
      <c r="B46" s="428">
        <f>B26+B24</f>
        <v>3350000000</v>
      </c>
      <c r="C46" s="427">
        <f>C26+C24</f>
        <v>0</v>
      </c>
      <c r="D46" s="429"/>
      <c r="E46" s="428">
        <f>E26+E24</f>
        <v>3350000000</v>
      </c>
      <c r="F46" s="438">
        <f>F26+F24</f>
        <v>3245843437</v>
      </c>
      <c r="G46" s="430"/>
      <c r="H46" s="431">
        <f>F46/E46</f>
        <v>0.96890848865671642</v>
      </c>
      <c r="I46" s="427">
        <f>I26+I24</f>
        <v>104156563</v>
      </c>
      <c r="J46" s="429"/>
    </row>
    <row r="47" spans="1:10" ht="15" customHeight="1" thickTop="1">
      <c r="A47" s="443" t="s">
        <v>45</v>
      </c>
      <c r="B47" s="439"/>
      <c r="C47" s="439"/>
      <c r="D47" s="439"/>
      <c r="E47" s="439"/>
      <c r="F47" s="440"/>
      <c r="G47" s="439"/>
      <c r="H47" s="439"/>
      <c r="I47" s="441"/>
      <c r="J47" s="445"/>
    </row>
    <row r="48" spans="1:10" ht="15" hidden="1" customHeight="1">
      <c r="A48" s="444" t="s">
        <v>46</v>
      </c>
      <c r="B48" s="84"/>
      <c r="C48" s="84"/>
      <c r="D48" s="84"/>
      <c r="E48" s="84"/>
      <c r="F48" s="85"/>
      <c r="G48" s="84"/>
      <c r="H48" s="84"/>
      <c r="I48" s="86"/>
      <c r="J48" s="446"/>
    </row>
    <row r="49" spans="1:19" ht="15" hidden="1" customHeight="1">
      <c r="A49" s="444" t="s">
        <v>47</v>
      </c>
      <c r="B49" s="87"/>
      <c r="C49" s="87"/>
      <c r="D49" s="87"/>
      <c r="E49" s="87"/>
      <c r="F49" s="88"/>
      <c r="G49" s="87"/>
      <c r="H49" s="87"/>
      <c r="I49" s="89"/>
      <c r="J49" s="446"/>
    </row>
    <row r="50" spans="1:19" ht="15" hidden="1" customHeight="1">
      <c r="A50" s="452" t="s">
        <v>48</v>
      </c>
      <c r="B50" s="453"/>
      <c r="C50" s="453"/>
      <c r="D50" s="453"/>
      <c r="E50" s="453"/>
      <c r="F50" s="453"/>
      <c r="G50" s="453"/>
      <c r="H50" s="453"/>
      <c r="I50" s="453"/>
      <c r="J50" s="454"/>
    </row>
    <row r="51" spans="1:19" ht="15" customHeight="1">
      <c r="A51" s="444" t="s">
        <v>49</v>
      </c>
      <c r="B51" s="87"/>
      <c r="C51" s="87"/>
      <c r="D51" s="87"/>
      <c r="E51" s="87"/>
      <c r="F51" s="88"/>
      <c r="G51" s="87"/>
      <c r="H51" s="87"/>
      <c r="I51" s="89"/>
      <c r="J51" s="446"/>
    </row>
    <row r="52" spans="1:19" ht="15" customHeight="1">
      <c r="A52" s="452" t="s">
        <v>368</v>
      </c>
      <c r="B52" s="453"/>
      <c r="C52" s="453"/>
      <c r="D52" s="453"/>
      <c r="E52" s="453"/>
      <c r="F52" s="453"/>
      <c r="G52" s="453"/>
      <c r="H52" s="453"/>
      <c r="I52" s="453"/>
      <c r="J52" s="454"/>
    </row>
    <row r="53" spans="1:19" ht="15" customHeight="1">
      <c r="A53" s="43"/>
      <c r="B53" s="29"/>
      <c r="C53" s="29"/>
      <c r="D53" s="29"/>
      <c r="E53" s="29"/>
      <c r="F53" s="29"/>
      <c r="G53" s="29"/>
      <c r="H53" s="90"/>
      <c r="I53" s="29"/>
      <c r="J53" s="57"/>
    </row>
    <row r="54" spans="1:19" ht="15" customHeight="1">
      <c r="A54" s="448" t="s">
        <v>369</v>
      </c>
      <c r="B54" s="29"/>
      <c r="C54" s="29"/>
      <c r="D54" s="29"/>
      <c r="E54" s="29"/>
      <c r="F54" s="29"/>
      <c r="G54" s="29"/>
      <c r="H54" s="90"/>
      <c r="I54" s="29"/>
      <c r="J54" s="57"/>
    </row>
    <row r="55" spans="1:19" ht="15" customHeight="1">
      <c r="A55" s="449" t="s">
        <v>370</v>
      </c>
      <c r="B55" s="52"/>
      <c r="C55" s="52"/>
      <c r="D55" s="52"/>
      <c r="E55" s="52"/>
      <c r="F55" s="52"/>
      <c r="G55" s="52"/>
      <c r="H55" s="442"/>
      <c r="I55" s="52"/>
      <c r="J55" s="447"/>
    </row>
    <row r="56" spans="1:19" ht="15" customHeight="1">
      <c r="A56" s="29"/>
      <c r="B56" s="29"/>
      <c r="C56" s="29"/>
      <c r="D56" s="29"/>
      <c r="E56" s="29"/>
      <c r="F56" s="29"/>
      <c r="G56" s="29"/>
      <c r="H56" s="90"/>
      <c r="I56" s="29"/>
      <c r="J56" s="29"/>
    </row>
    <row r="57" spans="1:19" ht="15" customHeight="1">
      <c r="A57" s="29"/>
      <c r="B57" s="29"/>
      <c r="C57" s="29"/>
      <c r="D57" s="29"/>
      <c r="E57" s="29"/>
      <c r="F57" s="29"/>
      <c r="G57" s="29"/>
      <c r="H57" s="90"/>
      <c r="I57" s="29"/>
      <c r="J57" s="29"/>
    </row>
    <row r="58" spans="1:19" ht="15" customHeight="1">
      <c r="A58" s="29"/>
      <c r="B58" s="29"/>
      <c r="C58" s="29"/>
      <c r="D58" s="29"/>
      <c r="E58" s="29"/>
      <c r="F58" s="29"/>
      <c r="G58" s="29"/>
      <c r="H58" s="90"/>
      <c r="I58" s="29"/>
      <c r="J58" s="29"/>
    </row>
    <row r="59" spans="1:19" ht="15" customHeight="1">
      <c r="A59" s="29"/>
      <c r="B59" s="29"/>
      <c r="C59" s="29"/>
      <c r="D59" s="29"/>
      <c r="E59" s="29"/>
      <c r="F59" s="29"/>
      <c r="G59" s="29"/>
      <c r="H59" s="90"/>
      <c r="I59" s="29"/>
      <c r="J59" s="29"/>
    </row>
    <row r="60" spans="1:19" ht="15" customHeight="1">
      <c r="A60" s="29"/>
      <c r="B60" s="29"/>
      <c r="C60" s="29"/>
      <c r="D60" s="29"/>
      <c r="E60" s="29"/>
      <c r="F60" s="29"/>
      <c r="G60" s="29"/>
      <c r="H60" s="90"/>
      <c r="I60" s="29"/>
      <c r="J60" s="29"/>
    </row>
    <row r="61" spans="1:19" s="29" customFormat="1" ht="15" customHeight="1">
      <c r="H61" s="90"/>
      <c r="K61" s="5"/>
      <c r="L61" s="5"/>
      <c r="M61" s="5"/>
      <c r="N61" s="5"/>
      <c r="O61" s="5"/>
      <c r="P61" s="5"/>
      <c r="Q61" s="5"/>
      <c r="R61" s="5"/>
      <c r="S61" s="5"/>
    </row>
    <row r="62" spans="1:19" s="29" customFormat="1" ht="15" customHeight="1">
      <c r="H62" s="90"/>
      <c r="K62" s="5"/>
      <c r="L62" s="5"/>
      <c r="M62" s="5"/>
      <c r="N62" s="5"/>
      <c r="O62" s="5"/>
      <c r="P62" s="5"/>
      <c r="Q62" s="5"/>
      <c r="R62" s="5"/>
      <c r="S62" s="5"/>
    </row>
    <row r="63" spans="1:19" s="29" customFormat="1" ht="15" customHeight="1">
      <c r="H63" s="90"/>
      <c r="K63" s="5"/>
      <c r="L63" s="5"/>
      <c r="M63" s="5"/>
      <c r="N63" s="5"/>
      <c r="O63" s="5"/>
      <c r="P63" s="5"/>
      <c r="Q63" s="5"/>
      <c r="R63" s="5"/>
      <c r="S63" s="5"/>
    </row>
    <row r="64" spans="1:19" s="29" customFormat="1" ht="15" customHeight="1">
      <c r="H64" s="90"/>
      <c r="K64" s="5"/>
      <c r="L64" s="5"/>
      <c r="M64" s="5"/>
      <c r="N64" s="5"/>
      <c r="O64" s="5"/>
      <c r="P64" s="5"/>
      <c r="Q64" s="5"/>
      <c r="R64" s="5"/>
      <c r="S64" s="5"/>
    </row>
    <row r="65" spans="8:19" s="29" customFormat="1" ht="15" customHeight="1">
      <c r="H65" s="90"/>
      <c r="K65" s="5"/>
      <c r="L65" s="5"/>
      <c r="M65" s="5"/>
      <c r="N65" s="5"/>
      <c r="O65" s="5"/>
      <c r="P65" s="5"/>
      <c r="Q65" s="5"/>
      <c r="R65" s="5"/>
      <c r="S65" s="5"/>
    </row>
    <row r="66" spans="8:19" s="29" customFormat="1" ht="15" customHeight="1">
      <c r="H66" s="90"/>
      <c r="K66" s="5"/>
      <c r="L66" s="5"/>
      <c r="M66" s="5"/>
      <c r="N66" s="5"/>
      <c r="O66" s="5"/>
      <c r="P66" s="5"/>
      <c r="Q66" s="5"/>
      <c r="R66" s="5"/>
      <c r="S66" s="5"/>
    </row>
    <row r="67" spans="8:19" s="29" customFormat="1" ht="15" customHeight="1">
      <c r="H67" s="90"/>
      <c r="K67" s="5"/>
      <c r="L67" s="5"/>
      <c r="M67" s="5"/>
      <c r="N67" s="5"/>
      <c r="O67" s="5"/>
      <c r="P67" s="5"/>
      <c r="Q67" s="5"/>
      <c r="R67" s="5"/>
      <c r="S67" s="5"/>
    </row>
    <row r="68" spans="8:19" s="29" customFormat="1" ht="15" customHeight="1">
      <c r="H68" s="90"/>
      <c r="K68" s="5"/>
      <c r="L68" s="5"/>
      <c r="M68" s="5"/>
      <c r="N68" s="5"/>
      <c r="O68" s="5"/>
      <c r="P68" s="5"/>
      <c r="Q68" s="5"/>
      <c r="R68" s="5"/>
      <c r="S68" s="5"/>
    </row>
    <row r="69" spans="8:19" s="29" customFormat="1" ht="15" customHeight="1">
      <c r="H69" s="90"/>
      <c r="K69" s="5"/>
      <c r="L69" s="5"/>
      <c r="M69" s="5"/>
      <c r="N69" s="5"/>
      <c r="O69" s="5"/>
      <c r="P69" s="5"/>
      <c r="Q69" s="5"/>
      <c r="R69" s="5"/>
      <c r="S69" s="5"/>
    </row>
    <row r="70" spans="8:19" s="29" customFormat="1" ht="15" customHeight="1">
      <c r="H70" s="90"/>
      <c r="K70" s="5"/>
      <c r="L70" s="5"/>
      <c r="M70" s="5"/>
      <c r="N70" s="5"/>
      <c r="O70" s="5"/>
      <c r="P70" s="5"/>
      <c r="Q70" s="5"/>
      <c r="R70" s="5"/>
      <c r="S70" s="5"/>
    </row>
    <row r="71" spans="8:19" s="29" customFormat="1" ht="15" customHeight="1">
      <c r="H71" s="90"/>
      <c r="K71" s="5"/>
      <c r="L71" s="5"/>
      <c r="M71" s="5"/>
      <c r="N71" s="5"/>
      <c r="O71" s="5"/>
      <c r="P71" s="5"/>
      <c r="Q71" s="5"/>
      <c r="R71" s="5"/>
      <c r="S71" s="5"/>
    </row>
    <row r="72" spans="8:19" s="29" customFormat="1" ht="15" customHeight="1">
      <c r="H72" s="90"/>
      <c r="K72" s="5"/>
      <c r="L72" s="5"/>
      <c r="M72" s="5"/>
      <c r="N72" s="5"/>
      <c r="O72" s="5"/>
      <c r="P72" s="5"/>
      <c r="Q72" s="5"/>
      <c r="R72" s="5"/>
      <c r="S72" s="5"/>
    </row>
    <row r="73" spans="8:19" s="29" customFormat="1" ht="15" customHeight="1">
      <c r="H73" s="90"/>
      <c r="K73" s="5"/>
      <c r="L73" s="5"/>
      <c r="M73" s="5"/>
      <c r="N73" s="5"/>
      <c r="O73" s="5"/>
      <c r="P73" s="5"/>
      <c r="Q73" s="5"/>
      <c r="R73" s="5"/>
      <c r="S73" s="5"/>
    </row>
    <row r="74" spans="8:19" s="29" customFormat="1" ht="15" customHeight="1">
      <c r="H74" s="90"/>
      <c r="K74" s="5"/>
      <c r="L74" s="5"/>
      <c r="M74" s="5"/>
      <c r="N74" s="5"/>
      <c r="O74" s="5"/>
      <c r="P74" s="5"/>
      <c r="Q74" s="5"/>
      <c r="R74" s="5"/>
      <c r="S74" s="5"/>
    </row>
    <row r="75" spans="8:19" s="29" customFormat="1" ht="15" customHeight="1">
      <c r="H75" s="90"/>
      <c r="K75" s="5"/>
      <c r="L75" s="5"/>
      <c r="M75" s="5"/>
      <c r="N75" s="5"/>
      <c r="O75" s="5"/>
      <c r="P75" s="5"/>
      <c r="Q75" s="5"/>
      <c r="R75" s="5"/>
      <c r="S75" s="5"/>
    </row>
    <row r="76" spans="8:19" s="29" customFormat="1" ht="15" customHeight="1">
      <c r="H76" s="90"/>
      <c r="K76" s="5"/>
      <c r="L76" s="5"/>
      <c r="M76" s="5"/>
      <c r="N76" s="5"/>
      <c r="O76" s="5"/>
      <c r="P76" s="5"/>
      <c r="Q76" s="5"/>
      <c r="R76" s="5"/>
      <c r="S76" s="5"/>
    </row>
    <row r="77" spans="8:19" s="29" customFormat="1" ht="15" customHeight="1">
      <c r="H77" s="90"/>
      <c r="K77" s="5"/>
      <c r="L77" s="5"/>
      <c r="M77" s="5"/>
      <c r="N77" s="5"/>
      <c r="O77" s="5"/>
      <c r="P77" s="5"/>
      <c r="Q77" s="5"/>
      <c r="R77" s="5"/>
      <c r="S77" s="5"/>
    </row>
    <row r="78" spans="8:19" s="29" customFormat="1" ht="15" customHeight="1">
      <c r="H78" s="90"/>
      <c r="K78" s="5"/>
      <c r="L78" s="5"/>
      <c r="M78" s="5"/>
      <c r="N78" s="5"/>
      <c r="O78" s="5"/>
      <c r="P78" s="5"/>
      <c r="Q78" s="5"/>
      <c r="R78" s="5"/>
      <c r="S78" s="5"/>
    </row>
    <row r="79" spans="8:19" s="29" customFormat="1" ht="15" customHeight="1">
      <c r="H79" s="90"/>
      <c r="K79" s="5"/>
      <c r="L79" s="5"/>
      <c r="M79" s="5"/>
      <c r="N79" s="5"/>
      <c r="O79" s="5"/>
      <c r="P79" s="5"/>
      <c r="Q79" s="5"/>
      <c r="R79" s="5"/>
      <c r="S79" s="5"/>
    </row>
    <row r="80" spans="8:19" s="29" customFormat="1" ht="15" customHeight="1">
      <c r="H80" s="90"/>
      <c r="K80" s="5"/>
      <c r="L80" s="5"/>
      <c r="M80" s="5"/>
      <c r="N80" s="5"/>
      <c r="O80" s="5"/>
      <c r="P80" s="5"/>
      <c r="Q80" s="5"/>
      <c r="R80" s="5"/>
      <c r="S80" s="5"/>
    </row>
    <row r="81" spans="8:19" s="29" customFormat="1" ht="15" customHeight="1">
      <c r="H81" s="90"/>
      <c r="K81" s="5"/>
      <c r="L81" s="5"/>
      <c r="M81" s="5"/>
      <c r="N81" s="5"/>
      <c r="O81" s="5"/>
      <c r="P81" s="5"/>
      <c r="Q81" s="5"/>
      <c r="R81" s="5"/>
      <c r="S81" s="5"/>
    </row>
    <row r="82" spans="8:19" s="29" customFormat="1" ht="15" customHeight="1">
      <c r="H82" s="90"/>
      <c r="K82" s="5"/>
      <c r="L82" s="5"/>
      <c r="M82" s="5"/>
      <c r="N82" s="5"/>
      <c r="O82" s="5"/>
      <c r="P82" s="5"/>
      <c r="Q82" s="5"/>
      <c r="R82" s="5"/>
      <c r="S82" s="5"/>
    </row>
    <row r="83" spans="8:19" s="29" customFormat="1" ht="15" customHeight="1">
      <c r="H83" s="90"/>
      <c r="K83" s="5"/>
      <c r="L83" s="5"/>
      <c r="M83" s="5"/>
      <c r="N83" s="5"/>
      <c r="O83" s="5"/>
      <c r="P83" s="5"/>
      <c r="Q83" s="5"/>
      <c r="R83" s="5"/>
      <c r="S83" s="5"/>
    </row>
    <row r="84" spans="8:19" s="29" customFormat="1" ht="15" customHeight="1">
      <c r="H84" s="90"/>
      <c r="K84" s="5"/>
      <c r="L84" s="5"/>
      <c r="M84" s="5"/>
      <c r="N84" s="5"/>
      <c r="O84" s="5"/>
      <c r="P84" s="5"/>
      <c r="Q84" s="5"/>
      <c r="R84" s="5"/>
      <c r="S84" s="5"/>
    </row>
    <row r="85" spans="8:19" s="29" customFormat="1" ht="15" customHeight="1">
      <c r="H85" s="90"/>
      <c r="K85" s="5"/>
      <c r="L85" s="5"/>
      <c r="M85" s="5"/>
      <c r="N85" s="5"/>
      <c r="O85" s="5"/>
      <c r="P85" s="5"/>
      <c r="Q85" s="5"/>
      <c r="R85" s="5"/>
      <c r="S85" s="5"/>
    </row>
    <row r="86" spans="8:19" s="29" customFormat="1" ht="15" customHeight="1">
      <c r="H86" s="90"/>
      <c r="K86" s="5"/>
      <c r="L86" s="5"/>
      <c r="M86" s="5"/>
      <c r="N86" s="5"/>
      <c r="O86" s="5"/>
      <c r="P86" s="5"/>
      <c r="Q86" s="5"/>
      <c r="R86" s="5"/>
      <c r="S86" s="5"/>
    </row>
    <row r="87" spans="8:19" s="29" customFormat="1" ht="15" customHeight="1">
      <c r="H87" s="90"/>
      <c r="K87" s="5"/>
      <c r="L87" s="5"/>
      <c r="M87" s="5"/>
      <c r="N87" s="5"/>
      <c r="O87" s="5"/>
      <c r="P87" s="5"/>
      <c r="Q87" s="5"/>
      <c r="R87" s="5"/>
      <c r="S87" s="5"/>
    </row>
    <row r="88" spans="8:19" s="29" customFormat="1" ht="15" customHeight="1">
      <c r="H88" s="90"/>
      <c r="K88" s="5"/>
      <c r="L88" s="5"/>
      <c r="M88" s="5"/>
      <c r="N88" s="5"/>
      <c r="O88" s="5"/>
      <c r="P88" s="5"/>
      <c r="Q88" s="5"/>
      <c r="R88" s="5"/>
      <c r="S88" s="5"/>
    </row>
    <row r="89" spans="8:19" s="29" customFormat="1" ht="15" customHeight="1">
      <c r="H89" s="90"/>
      <c r="K89" s="5"/>
      <c r="L89" s="5"/>
      <c r="M89" s="5"/>
      <c r="N89" s="5"/>
      <c r="O89" s="5"/>
      <c r="P89" s="5"/>
      <c r="Q89" s="5"/>
      <c r="R89" s="5"/>
      <c r="S89" s="5"/>
    </row>
    <row r="90" spans="8:19" s="29" customFormat="1" ht="15" customHeight="1">
      <c r="H90" s="90"/>
      <c r="K90" s="5"/>
      <c r="L90" s="5"/>
      <c r="M90" s="5"/>
      <c r="N90" s="5"/>
      <c r="O90" s="5"/>
      <c r="P90" s="5"/>
      <c r="Q90" s="5"/>
      <c r="R90" s="5"/>
      <c r="S90" s="5"/>
    </row>
    <row r="91" spans="8:19" s="29" customFormat="1" ht="15" customHeight="1">
      <c r="H91" s="90"/>
      <c r="K91" s="5"/>
      <c r="L91" s="5"/>
      <c r="M91" s="5"/>
      <c r="N91" s="5"/>
      <c r="O91" s="5"/>
      <c r="P91" s="5"/>
      <c r="Q91" s="5"/>
      <c r="R91" s="5"/>
      <c r="S91" s="5"/>
    </row>
    <row r="92" spans="8:19" s="29" customFormat="1" ht="15" customHeight="1">
      <c r="H92" s="90"/>
      <c r="K92" s="5"/>
      <c r="L92" s="5"/>
      <c r="M92" s="5"/>
      <c r="N92" s="5"/>
      <c r="O92" s="5"/>
      <c r="P92" s="5"/>
      <c r="Q92" s="5"/>
      <c r="R92" s="5"/>
      <c r="S92" s="5"/>
    </row>
    <row r="93" spans="8:19" s="29" customFormat="1" ht="15" customHeight="1">
      <c r="H93" s="90"/>
      <c r="K93" s="5"/>
      <c r="L93" s="5"/>
      <c r="M93" s="5"/>
      <c r="N93" s="5"/>
      <c r="O93" s="5"/>
      <c r="P93" s="5"/>
      <c r="Q93" s="5"/>
      <c r="R93" s="5"/>
      <c r="S93" s="5"/>
    </row>
    <row r="94" spans="8:19" s="29" customFormat="1" ht="15" customHeight="1">
      <c r="H94" s="90"/>
      <c r="K94" s="5"/>
      <c r="L94" s="5"/>
      <c r="M94" s="5"/>
      <c r="N94" s="5"/>
      <c r="O94" s="5"/>
      <c r="P94" s="5"/>
      <c r="Q94" s="5"/>
      <c r="R94" s="5"/>
      <c r="S94" s="5"/>
    </row>
    <row r="95" spans="8:19" s="29" customFormat="1" ht="15" customHeight="1">
      <c r="H95" s="90"/>
      <c r="K95" s="5"/>
      <c r="L95" s="5"/>
      <c r="M95" s="5"/>
      <c r="N95" s="5"/>
      <c r="O95" s="5"/>
      <c r="P95" s="5"/>
      <c r="Q95" s="5"/>
      <c r="R95" s="5"/>
      <c r="S95" s="5"/>
    </row>
    <row r="96" spans="8:19" s="29" customFormat="1" ht="15" customHeight="1">
      <c r="H96" s="90"/>
      <c r="K96" s="5"/>
      <c r="L96" s="5"/>
      <c r="M96" s="5"/>
      <c r="N96" s="5"/>
      <c r="O96" s="5"/>
      <c r="P96" s="5"/>
      <c r="Q96" s="5"/>
      <c r="R96" s="5"/>
      <c r="S96" s="5"/>
    </row>
    <row r="97" spans="8:19" s="29" customFormat="1" ht="15" customHeight="1">
      <c r="H97" s="90"/>
      <c r="K97" s="5"/>
      <c r="L97" s="5"/>
      <c r="M97" s="5"/>
      <c r="N97" s="5"/>
      <c r="O97" s="5"/>
      <c r="P97" s="5"/>
      <c r="Q97" s="5"/>
      <c r="R97" s="5"/>
      <c r="S97" s="5"/>
    </row>
    <row r="98" spans="8:19" s="29" customFormat="1" ht="15" customHeight="1">
      <c r="H98" s="90"/>
      <c r="K98" s="5"/>
      <c r="L98" s="5"/>
      <c r="M98" s="5"/>
      <c r="N98" s="5"/>
      <c r="O98" s="5"/>
      <c r="P98" s="5"/>
      <c r="Q98" s="5"/>
      <c r="R98" s="5"/>
      <c r="S98" s="5"/>
    </row>
    <row r="99" spans="8:19" s="29" customFormat="1" ht="15" customHeight="1">
      <c r="H99" s="90"/>
      <c r="K99" s="5"/>
      <c r="L99" s="5"/>
      <c r="M99" s="5"/>
      <c r="N99" s="5"/>
      <c r="O99" s="5"/>
      <c r="P99" s="5"/>
      <c r="Q99" s="5"/>
      <c r="R99" s="5"/>
      <c r="S99" s="5"/>
    </row>
    <row r="100" spans="8:19" s="29" customFormat="1" ht="15" customHeight="1">
      <c r="H100" s="90"/>
      <c r="K100" s="5"/>
      <c r="L100" s="5"/>
      <c r="M100" s="5"/>
      <c r="N100" s="5"/>
      <c r="O100" s="5"/>
      <c r="P100" s="5"/>
      <c r="Q100" s="5"/>
      <c r="R100" s="5"/>
      <c r="S100" s="5"/>
    </row>
    <row r="101" spans="8:19" s="29" customFormat="1" ht="15" customHeight="1">
      <c r="H101" s="90"/>
      <c r="K101" s="5"/>
      <c r="L101" s="5"/>
      <c r="M101" s="5"/>
      <c r="N101" s="5"/>
      <c r="O101" s="5"/>
      <c r="P101" s="5"/>
      <c r="Q101" s="5"/>
      <c r="R101" s="5"/>
      <c r="S101" s="5"/>
    </row>
    <row r="102" spans="8:19" s="29" customFormat="1" ht="15" customHeight="1">
      <c r="H102" s="90"/>
      <c r="K102" s="5"/>
      <c r="L102" s="5"/>
      <c r="M102" s="5"/>
      <c r="N102" s="5"/>
      <c r="O102" s="5"/>
      <c r="P102" s="5"/>
      <c r="Q102" s="5"/>
      <c r="R102" s="5"/>
      <c r="S102" s="5"/>
    </row>
    <row r="103" spans="8:19" s="29" customFormat="1" ht="15" customHeight="1">
      <c r="H103" s="90"/>
      <c r="K103" s="5"/>
      <c r="L103" s="5"/>
      <c r="M103" s="5"/>
      <c r="N103" s="5"/>
      <c r="O103" s="5"/>
      <c r="P103" s="5"/>
      <c r="Q103" s="5"/>
      <c r="R103" s="5"/>
      <c r="S103" s="5"/>
    </row>
    <row r="104" spans="8:19" s="29" customFormat="1" ht="15" customHeight="1">
      <c r="H104" s="90"/>
      <c r="K104" s="5"/>
      <c r="L104" s="5"/>
      <c r="M104" s="5"/>
      <c r="N104" s="5"/>
      <c r="O104" s="5"/>
      <c r="P104" s="5"/>
      <c r="Q104" s="5"/>
      <c r="R104" s="5"/>
      <c r="S104" s="5"/>
    </row>
    <row r="105" spans="8:19" s="29" customFormat="1" ht="15" customHeight="1">
      <c r="H105" s="90"/>
      <c r="K105" s="5"/>
      <c r="L105" s="5"/>
      <c r="M105" s="5"/>
      <c r="N105" s="5"/>
      <c r="O105" s="5"/>
      <c r="P105" s="5"/>
      <c r="Q105" s="5"/>
      <c r="R105" s="5"/>
      <c r="S105" s="5"/>
    </row>
    <row r="106" spans="8:19" s="29" customFormat="1" ht="15" customHeight="1">
      <c r="H106" s="90"/>
      <c r="K106" s="5"/>
      <c r="L106" s="5"/>
      <c r="M106" s="5"/>
      <c r="N106" s="5"/>
      <c r="O106" s="5"/>
      <c r="P106" s="5"/>
      <c r="Q106" s="5"/>
      <c r="R106" s="5"/>
      <c r="S106" s="5"/>
    </row>
    <row r="107" spans="8:19" s="29" customFormat="1" ht="15" customHeight="1">
      <c r="H107" s="90"/>
      <c r="K107" s="5"/>
      <c r="L107" s="5"/>
      <c r="M107" s="5"/>
      <c r="N107" s="5"/>
      <c r="O107" s="5"/>
      <c r="P107" s="5"/>
      <c r="Q107" s="5"/>
      <c r="R107" s="5"/>
      <c r="S107" s="5"/>
    </row>
    <row r="108" spans="8:19" s="29" customFormat="1" ht="15" customHeight="1">
      <c r="H108" s="90"/>
      <c r="K108" s="5"/>
      <c r="L108" s="5"/>
      <c r="M108" s="5"/>
      <c r="N108" s="5"/>
      <c r="O108" s="5"/>
      <c r="P108" s="5"/>
      <c r="Q108" s="5"/>
      <c r="R108" s="5"/>
      <c r="S108" s="5"/>
    </row>
    <row r="109" spans="8:19" s="29" customFormat="1" ht="15" customHeight="1">
      <c r="H109" s="90"/>
      <c r="K109" s="5"/>
      <c r="L109" s="5"/>
      <c r="M109" s="5"/>
      <c r="N109" s="5"/>
      <c r="O109" s="5"/>
      <c r="P109" s="5"/>
      <c r="Q109" s="5"/>
      <c r="R109" s="5"/>
      <c r="S109" s="5"/>
    </row>
    <row r="110" spans="8:19" s="29" customFormat="1" ht="15" customHeight="1">
      <c r="H110" s="90"/>
      <c r="K110" s="5"/>
      <c r="L110" s="5"/>
      <c r="M110" s="5"/>
      <c r="N110" s="5"/>
      <c r="O110" s="5"/>
      <c r="P110" s="5"/>
      <c r="Q110" s="5"/>
      <c r="R110" s="5"/>
      <c r="S110" s="5"/>
    </row>
    <row r="111" spans="8:19" s="29" customFormat="1" ht="15" customHeight="1">
      <c r="H111" s="90"/>
      <c r="K111" s="5"/>
      <c r="L111" s="5"/>
      <c r="M111" s="5"/>
      <c r="N111" s="5"/>
      <c r="O111" s="5"/>
      <c r="P111" s="5"/>
      <c r="Q111" s="5"/>
      <c r="R111" s="5"/>
      <c r="S111" s="5"/>
    </row>
    <row r="112" spans="8:19" s="29" customFormat="1" ht="15" customHeight="1">
      <c r="H112" s="90"/>
      <c r="K112" s="5"/>
      <c r="L112" s="5"/>
      <c r="M112" s="5"/>
      <c r="N112" s="5"/>
      <c r="O112" s="5"/>
      <c r="P112" s="5"/>
      <c r="Q112" s="5"/>
      <c r="R112" s="5"/>
      <c r="S112" s="5"/>
    </row>
    <row r="113" spans="8:19" s="29" customFormat="1" ht="15" customHeight="1">
      <c r="H113" s="90"/>
      <c r="K113" s="5"/>
      <c r="L113" s="5"/>
      <c r="M113" s="5"/>
      <c r="N113" s="5"/>
      <c r="O113" s="5"/>
      <c r="P113" s="5"/>
      <c r="Q113" s="5"/>
      <c r="R113" s="5"/>
      <c r="S113" s="5"/>
    </row>
    <row r="114" spans="8:19" s="29" customFormat="1" ht="15" customHeight="1">
      <c r="H114" s="90"/>
      <c r="K114" s="5"/>
      <c r="L114" s="5"/>
      <c r="M114" s="5"/>
      <c r="N114" s="5"/>
      <c r="O114" s="5"/>
      <c r="P114" s="5"/>
      <c r="Q114" s="5"/>
      <c r="R114" s="5"/>
      <c r="S114" s="5"/>
    </row>
    <row r="115" spans="8:19" s="29" customFormat="1" ht="15" customHeight="1">
      <c r="H115" s="90"/>
      <c r="K115" s="5"/>
      <c r="L115" s="5"/>
      <c r="M115" s="5"/>
      <c r="N115" s="5"/>
      <c r="O115" s="5"/>
      <c r="P115" s="5"/>
      <c r="Q115" s="5"/>
      <c r="R115" s="5"/>
      <c r="S115" s="5"/>
    </row>
    <row r="116" spans="8:19" s="29" customFormat="1" ht="15" customHeight="1">
      <c r="H116" s="90"/>
      <c r="K116" s="5"/>
      <c r="L116" s="5"/>
      <c r="M116" s="5"/>
      <c r="N116" s="5"/>
      <c r="O116" s="5"/>
      <c r="P116" s="5"/>
      <c r="Q116" s="5"/>
      <c r="R116" s="5"/>
      <c r="S116" s="5"/>
    </row>
    <row r="117" spans="8:19" s="29" customFormat="1" ht="15" customHeight="1">
      <c r="H117" s="90"/>
      <c r="K117" s="5"/>
      <c r="L117" s="5"/>
      <c r="M117" s="5"/>
      <c r="N117" s="5"/>
      <c r="O117" s="5"/>
      <c r="P117" s="5"/>
      <c r="Q117" s="5"/>
      <c r="R117" s="5"/>
      <c r="S117" s="5"/>
    </row>
    <row r="118" spans="8:19" s="29" customFormat="1" ht="15" customHeight="1">
      <c r="H118" s="90"/>
      <c r="K118" s="5"/>
      <c r="L118" s="5"/>
      <c r="M118" s="5"/>
      <c r="N118" s="5"/>
      <c r="O118" s="5"/>
      <c r="P118" s="5"/>
      <c r="Q118" s="5"/>
      <c r="R118" s="5"/>
      <c r="S118" s="5"/>
    </row>
    <row r="119" spans="8:19" s="29" customFormat="1" ht="15" customHeight="1">
      <c r="H119" s="90"/>
      <c r="K119" s="5"/>
      <c r="L119" s="5"/>
      <c r="M119" s="5"/>
      <c r="N119" s="5"/>
      <c r="O119" s="5"/>
      <c r="P119" s="5"/>
      <c r="Q119" s="5"/>
      <c r="R119" s="5"/>
      <c r="S119" s="5"/>
    </row>
    <row r="120" spans="8:19" s="29" customFormat="1" ht="15" customHeight="1">
      <c r="H120" s="90"/>
      <c r="K120" s="5"/>
      <c r="L120" s="5"/>
      <c r="M120" s="5"/>
      <c r="N120" s="5"/>
      <c r="O120" s="5"/>
      <c r="P120" s="5"/>
      <c r="Q120" s="5"/>
      <c r="R120" s="5"/>
      <c r="S120" s="5"/>
    </row>
    <row r="121" spans="8:19" s="29" customFormat="1" ht="15" customHeight="1">
      <c r="H121" s="90"/>
      <c r="K121" s="5"/>
      <c r="L121" s="5"/>
      <c r="M121" s="5"/>
      <c r="N121" s="5"/>
      <c r="O121" s="5"/>
      <c r="P121" s="5"/>
      <c r="Q121" s="5"/>
      <c r="R121" s="5"/>
      <c r="S121" s="5"/>
    </row>
    <row r="122" spans="8:19" s="29" customFormat="1" ht="15" customHeight="1">
      <c r="H122" s="90"/>
      <c r="K122" s="5"/>
      <c r="L122" s="5"/>
      <c r="M122" s="5"/>
      <c r="N122" s="5"/>
      <c r="O122" s="5"/>
      <c r="P122" s="5"/>
      <c r="Q122" s="5"/>
      <c r="R122" s="5"/>
      <c r="S122" s="5"/>
    </row>
    <row r="123" spans="8:19" s="29" customFormat="1" ht="15" customHeight="1">
      <c r="H123" s="90"/>
      <c r="K123" s="5"/>
      <c r="L123" s="5"/>
      <c r="M123" s="5"/>
      <c r="N123" s="5"/>
      <c r="O123" s="5"/>
      <c r="P123" s="5"/>
      <c r="Q123" s="5"/>
      <c r="R123" s="5"/>
      <c r="S123" s="5"/>
    </row>
    <row r="124" spans="8:19" s="29" customFormat="1" ht="15" customHeight="1">
      <c r="H124" s="90"/>
      <c r="K124" s="5"/>
      <c r="L124" s="5"/>
      <c r="M124" s="5"/>
      <c r="N124" s="5"/>
      <c r="O124" s="5"/>
      <c r="P124" s="5"/>
      <c r="Q124" s="5"/>
      <c r="R124" s="5"/>
      <c r="S124" s="5"/>
    </row>
    <row r="125" spans="8:19" s="29" customFormat="1" ht="15" customHeight="1">
      <c r="H125" s="90"/>
      <c r="K125" s="5"/>
      <c r="L125" s="5"/>
      <c r="M125" s="5"/>
      <c r="N125" s="5"/>
      <c r="O125" s="5"/>
      <c r="P125" s="5"/>
      <c r="Q125" s="5"/>
      <c r="R125" s="5"/>
      <c r="S125" s="5"/>
    </row>
    <row r="126" spans="8:19" s="29" customFormat="1" ht="15" customHeight="1">
      <c r="H126" s="90"/>
      <c r="K126" s="5"/>
      <c r="L126" s="5"/>
      <c r="M126" s="5"/>
      <c r="N126" s="5"/>
      <c r="O126" s="5"/>
      <c r="P126" s="5"/>
      <c r="Q126" s="5"/>
      <c r="R126" s="5"/>
      <c r="S126" s="5"/>
    </row>
    <row r="127" spans="8:19" s="29" customFormat="1" ht="15" customHeight="1">
      <c r="H127" s="90"/>
      <c r="K127" s="5"/>
      <c r="L127" s="5"/>
      <c r="M127" s="5"/>
      <c r="N127" s="5"/>
      <c r="O127" s="5"/>
      <c r="P127" s="5"/>
      <c r="Q127" s="5"/>
      <c r="R127" s="5"/>
      <c r="S127" s="5"/>
    </row>
    <row r="128" spans="8:19" s="29" customFormat="1" ht="15" customHeight="1">
      <c r="H128" s="90"/>
      <c r="K128" s="5"/>
      <c r="L128" s="5"/>
      <c r="M128" s="5"/>
      <c r="N128" s="5"/>
      <c r="O128" s="5"/>
      <c r="P128" s="5"/>
      <c r="Q128" s="5"/>
      <c r="R128" s="5"/>
      <c r="S128" s="5"/>
    </row>
    <row r="129" spans="8:19" s="29" customFormat="1" ht="15" customHeight="1">
      <c r="H129" s="90"/>
      <c r="K129" s="5"/>
      <c r="L129" s="5"/>
      <c r="M129" s="5"/>
      <c r="N129" s="5"/>
      <c r="O129" s="5"/>
      <c r="P129" s="5"/>
      <c r="Q129" s="5"/>
      <c r="R129" s="5"/>
      <c r="S129" s="5"/>
    </row>
    <row r="130" spans="8:19" s="29" customFormat="1" ht="15" customHeight="1">
      <c r="H130" s="90"/>
      <c r="K130" s="5"/>
      <c r="L130" s="5"/>
      <c r="M130" s="5"/>
      <c r="N130" s="5"/>
      <c r="O130" s="5"/>
      <c r="P130" s="5"/>
      <c r="Q130" s="5"/>
      <c r="R130" s="5"/>
      <c r="S130" s="5"/>
    </row>
    <row r="131" spans="8:19" s="29" customFormat="1" ht="15" customHeight="1">
      <c r="H131" s="90"/>
      <c r="K131" s="5"/>
      <c r="L131" s="5"/>
      <c r="M131" s="5"/>
      <c r="N131" s="5"/>
      <c r="O131" s="5"/>
      <c r="P131" s="5"/>
      <c r="Q131" s="5"/>
      <c r="R131" s="5"/>
      <c r="S131" s="5"/>
    </row>
    <row r="132" spans="8:19" s="29" customFormat="1" ht="15" customHeight="1">
      <c r="H132" s="90"/>
      <c r="K132" s="5"/>
      <c r="L132" s="5"/>
      <c r="M132" s="5"/>
      <c r="N132" s="5"/>
      <c r="O132" s="5"/>
      <c r="P132" s="5"/>
      <c r="Q132" s="5"/>
      <c r="R132" s="5"/>
      <c r="S132" s="5"/>
    </row>
    <row r="133" spans="8:19" s="29" customFormat="1" ht="15" customHeight="1">
      <c r="H133" s="90"/>
      <c r="K133" s="5"/>
      <c r="L133" s="5"/>
      <c r="M133" s="5"/>
      <c r="N133" s="5"/>
      <c r="O133" s="5"/>
      <c r="P133" s="5"/>
      <c r="Q133" s="5"/>
      <c r="R133" s="5"/>
      <c r="S133" s="5"/>
    </row>
    <row r="134" spans="8:19" s="29" customFormat="1" ht="15" customHeight="1">
      <c r="H134" s="90"/>
      <c r="K134" s="5"/>
      <c r="L134" s="5"/>
      <c r="M134" s="5"/>
      <c r="N134" s="5"/>
      <c r="O134" s="5"/>
      <c r="P134" s="5"/>
      <c r="Q134" s="5"/>
      <c r="R134" s="5"/>
      <c r="S134" s="5"/>
    </row>
    <row r="135" spans="8:19" s="29" customFormat="1" ht="15" customHeight="1">
      <c r="H135" s="90"/>
      <c r="K135" s="5"/>
      <c r="L135" s="5"/>
      <c r="M135" s="5"/>
      <c r="N135" s="5"/>
      <c r="O135" s="5"/>
      <c r="P135" s="5"/>
      <c r="Q135" s="5"/>
      <c r="R135" s="5"/>
      <c r="S135" s="5"/>
    </row>
    <row r="136" spans="8:19" s="29" customFormat="1" ht="15" customHeight="1">
      <c r="H136" s="90"/>
      <c r="K136" s="5"/>
      <c r="L136" s="5"/>
      <c r="M136" s="5"/>
      <c r="N136" s="5"/>
      <c r="O136" s="5"/>
      <c r="P136" s="5"/>
      <c r="Q136" s="5"/>
      <c r="R136" s="5"/>
      <c r="S136" s="5"/>
    </row>
    <row r="137" spans="8:19" s="29" customFormat="1" ht="15" customHeight="1">
      <c r="H137" s="90"/>
      <c r="K137" s="5"/>
      <c r="L137" s="5"/>
      <c r="M137" s="5"/>
      <c r="N137" s="5"/>
      <c r="O137" s="5"/>
      <c r="P137" s="5"/>
      <c r="Q137" s="5"/>
      <c r="R137" s="5"/>
      <c r="S137" s="5"/>
    </row>
    <row r="138" spans="8:19" s="29" customFormat="1" ht="15" customHeight="1">
      <c r="H138" s="90"/>
      <c r="K138" s="5"/>
      <c r="L138" s="5"/>
      <c r="M138" s="5"/>
      <c r="N138" s="5"/>
      <c r="O138" s="5"/>
      <c r="P138" s="5"/>
      <c r="Q138" s="5"/>
      <c r="R138" s="5"/>
      <c r="S138" s="5"/>
    </row>
    <row r="139" spans="8:19" s="29" customFormat="1" ht="15" customHeight="1">
      <c r="H139" s="90"/>
      <c r="K139" s="5"/>
      <c r="L139" s="5"/>
      <c r="M139" s="5"/>
      <c r="N139" s="5"/>
      <c r="O139" s="5"/>
      <c r="P139" s="5"/>
      <c r="Q139" s="5"/>
      <c r="R139" s="5"/>
      <c r="S139" s="5"/>
    </row>
    <row r="140" spans="8:19" s="29" customFormat="1" ht="15" customHeight="1">
      <c r="H140" s="90"/>
      <c r="K140" s="5"/>
      <c r="L140" s="5"/>
      <c r="M140" s="5"/>
      <c r="N140" s="5"/>
      <c r="O140" s="5"/>
      <c r="P140" s="5"/>
      <c r="Q140" s="5"/>
      <c r="R140" s="5"/>
      <c r="S140" s="5"/>
    </row>
    <row r="141" spans="8:19" s="29" customFormat="1" ht="15" customHeight="1">
      <c r="H141" s="90"/>
      <c r="K141" s="5"/>
      <c r="L141" s="5"/>
      <c r="M141" s="5"/>
      <c r="N141" s="5"/>
      <c r="O141" s="5"/>
      <c r="P141" s="5"/>
      <c r="Q141" s="5"/>
      <c r="R141" s="5"/>
      <c r="S141" s="5"/>
    </row>
    <row r="142" spans="8:19" s="29" customFormat="1" ht="15" customHeight="1">
      <c r="H142" s="90"/>
      <c r="K142" s="5"/>
      <c r="L142" s="5"/>
      <c r="M142" s="5"/>
      <c r="N142" s="5"/>
      <c r="O142" s="5"/>
      <c r="P142" s="5"/>
      <c r="Q142" s="5"/>
      <c r="R142" s="5"/>
      <c r="S142" s="5"/>
    </row>
    <row r="143" spans="8:19" s="29" customFormat="1" ht="15" customHeight="1">
      <c r="H143" s="90"/>
      <c r="K143" s="5"/>
      <c r="L143" s="5"/>
      <c r="M143" s="5"/>
      <c r="N143" s="5"/>
      <c r="O143" s="5"/>
      <c r="P143" s="5"/>
      <c r="Q143" s="5"/>
      <c r="R143" s="5"/>
      <c r="S143" s="5"/>
    </row>
    <row r="144" spans="8:19" s="29" customFormat="1" ht="15" customHeight="1">
      <c r="H144" s="90"/>
      <c r="K144" s="5"/>
      <c r="L144" s="5"/>
      <c r="M144" s="5"/>
      <c r="N144" s="5"/>
      <c r="O144" s="5"/>
      <c r="P144" s="5"/>
      <c r="Q144" s="5"/>
      <c r="R144" s="5"/>
      <c r="S144" s="5"/>
    </row>
    <row r="145" spans="8:19" s="29" customFormat="1" ht="15" customHeight="1">
      <c r="H145" s="90"/>
      <c r="K145" s="5"/>
      <c r="L145" s="5"/>
      <c r="M145" s="5"/>
      <c r="N145" s="5"/>
      <c r="O145" s="5"/>
      <c r="P145" s="5"/>
      <c r="Q145" s="5"/>
      <c r="R145" s="5"/>
      <c r="S145" s="5"/>
    </row>
    <row r="146" spans="8:19" s="29" customFormat="1" ht="15" customHeight="1">
      <c r="H146" s="90"/>
      <c r="K146" s="5"/>
      <c r="L146" s="5"/>
      <c r="M146" s="5"/>
      <c r="N146" s="5"/>
      <c r="O146" s="5"/>
      <c r="P146" s="5"/>
      <c r="Q146" s="5"/>
      <c r="R146" s="5"/>
      <c r="S146" s="5"/>
    </row>
    <row r="147" spans="8:19" s="29" customFormat="1" ht="15" customHeight="1">
      <c r="H147" s="90"/>
      <c r="K147" s="5"/>
      <c r="L147" s="5"/>
      <c r="M147" s="5"/>
      <c r="N147" s="5"/>
      <c r="O147" s="5"/>
      <c r="P147" s="5"/>
      <c r="Q147" s="5"/>
      <c r="R147" s="5"/>
      <c r="S147" s="5"/>
    </row>
    <row r="148" spans="8:19" s="29" customFormat="1" ht="15" customHeight="1">
      <c r="H148" s="90"/>
      <c r="K148" s="5"/>
      <c r="L148" s="5"/>
      <c r="M148" s="5"/>
      <c r="N148" s="5"/>
      <c r="O148" s="5"/>
      <c r="P148" s="5"/>
      <c r="Q148" s="5"/>
      <c r="R148" s="5"/>
      <c r="S148" s="5"/>
    </row>
    <row r="149" spans="8:19" s="29" customFormat="1" ht="15" customHeight="1">
      <c r="H149" s="90"/>
      <c r="K149" s="5"/>
      <c r="L149" s="5"/>
      <c r="M149" s="5"/>
      <c r="N149" s="5"/>
      <c r="O149" s="5"/>
      <c r="P149" s="5"/>
      <c r="Q149" s="5"/>
      <c r="R149" s="5"/>
      <c r="S149" s="5"/>
    </row>
    <row r="150" spans="8:19" s="29" customFormat="1" ht="15" customHeight="1">
      <c r="H150" s="90"/>
      <c r="K150" s="5"/>
      <c r="L150" s="5"/>
      <c r="M150" s="5"/>
      <c r="N150" s="5"/>
      <c r="O150" s="5"/>
      <c r="P150" s="5"/>
      <c r="Q150" s="5"/>
      <c r="R150" s="5"/>
      <c r="S150" s="5"/>
    </row>
    <row r="151" spans="8:19" s="29" customFormat="1" ht="15" customHeight="1">
      <c r="H151" s="90"/>
      <c r="K151" s="5"/>
      <c r="L151" s="5"/>
      <c r="M151" s="5"/>
      <c r="N151" s="5"/>
      <c r="O151" s="5"/>
      <c r="P151" s="5"/>
      <c r="Q151" s="5"/>
      <c r="R151" s="5"/>
      <c r="S151" s="5"/>
    </row>
    <row r="152" spans="8:19" s="29" customFormat="1" ht="15" customHeight="1">
      <c r="H152" s="90"/>
      <c r="K152" s="5"/>
      <c r="L152" s="5"/>
      <c r="M152" s="5"/>
      <c r="N152" s="5"/>
      <c r="O152" s="5"/>
      <c r="P152" s="5"/>
      <c r="Q152" s="5"/>
      <c r="R152" s="5"/>
      <c r="S152" s="5"/>
    </row>
    <row r="153" spans="8:19" s="29" customFormat="1" ht="15" customHeight="1">
      <c r="H153" s="90"/>
      <c r="K153" s="5"/>
      <c r="L153" s="5"/>
      <c r="M153" s="5"/>
      <c r="N153" s="5"/>
      <c r="O153" s="5"/>
      <c r="P153" s="5"/>
      <c r="Q153" s="5"/>
      <c r="R153" s="5"/>
      <c r="S153" s="5"/>
    </row>
    <row r="154" spans="8:19" s="29" customFormat="1" ht="15" customHeight="1">
      <c r="H154" s="90"/>
      <c r="K154" s="5"/>
      <c r="L154" s="5"/>
      <c r="M154" s="5"/>
      <c r="N154" s="5"/>
      <c r="O154" s="5"/>
      <c r="P154" s="5"/>
      <c r="Q154" s="5"/>
      <c r="R154" s="5"/>
      <c r="S154" s="5"/>
    </row>
    <row r="155" spans="8:19" s="29" customFormat="1" ht="15" customHeight="1">
      <c r="H155" s="90"/>
      <c r="K155" s="5"/>
      <c r="L155" s="5"/>
      <c r="M155" s="5"/>
      <c r="N155" s="5"/>
      <c r="O155" s="5"/>
      <c r="P155" s="5"/>
      <c r="Q155" s="5"/>
      <c r="R155" s="5"/>
      <c r="S155" s="5"/>
    </row>
    <row r="156" spans="8:19" s="29" customFormat="1" ht="15" customHeight="1">
      <c r="H156" s="90"/>
      <c r="K156" s="5"/>
      <c r="L156" s="5"/>
      <c r="M156" s="5"/>
      <c r="N156" s="5"/>
      <c r="O156" s="5"/>
      <c r="P156" s="5"/>
      <c r="Q156" s="5"/>
      <c r="R156" s="5"/>
      <c r="S156" s="5"/>
    </row>
    <row r="157" spans="8:19" s="29" customFormat="1" ht="15" customHeight="1">
      <c r="H157" s="90"/>
      <c r="K157" s="5"/>
      <c r="L157" s="5"/>
      <c r="M157" s="5"/>
      <c r="N157" s="5"/>
      <c r="O157" s="5"/>
      <c r="P157" s="5"/>
      <c r="Q157" s="5"/>
      <c r="R157" s="5"/>
      <c r="S157" s="5"/>
    </row>
    <row r="158" spans="8:19" s="29" customFormat="1" ht="15" customHeight="1">
      <c r="H158" s="90"/>
      <c r="K158" s="5"/>
      <c r="L158" s="5"/>
      <c r="M158" s="5"/>
      <c r="N158" s="5"/>
      <c r="O158" s="5"/>
      <c r="P158" s="5"/>
      <c r="Q158" s="5"/>
      <c r="R158" s="5"/>
      <c r="S158" s="5"/>
    </row>
    <row r="159" spans="8:19" s="29" customFormat="1" ht="15" customHeight="1">
      <c r="H159" s="90"/>
      <c r="K159" s="5"/>
      <c r="L159" s="5"/>
      <c r="M159" s="5"/>
      <c r="N159" s="5"/>
      <c r="O159" s="5"/>
      <c r="P159" s="5"/>
      <c r="Q159" s="5"/>
      <c r="R159" s="5"/>
      <c r="S159" s="5"/>
    </row>
    <row r="160" spans="8:19" s="29" customFormat="1" ht="15" customHeight="1">
      <c r="H160" s="90"/>
      <c r="K160" s="5"/>
      <c r="L160" s="5"/>
      <c r="M160" s="5"/>
      <c r="N160" s="5"/>
      <c r="O160" s="5"/>
      <c r="P160" s="5"/>
      <c r="Q160" s="5"/>
      <c r="R160" s="5"/>
      <c r="S160" s="5"/>
    </row>
    <row r="161" spans="8:19" s="29" customFormat="1" ht="15" customHeight="1">
      <c r="H161" s="90"/>
      <c r="K161" s="5"/>
      <c r="L161" s="5"/>
      <c r="M161" s="5"/>
      <c r="N161" s="5"/>
      <c r="O161" s="5"/>
      <c r="P161" s="5"/>
      <c r="Q161" s="5"/>
      <c r="R161" s="5"/>
      <c r="S161" s="5"/>
    </row>
    <row r="162" spans="8:19" s="29" customFormat="1" ht="15" customHeight="1">
      <c r="H162" s="90"/>
      <c r="K162" s="5"/>
      <c r="L162" s="5"/>
      <c r="M162" s="5"/>
      <c r="N162" s="5"/>
      <c r="O162" s="5"/>
      <c r="P162" s="5"/>
      <c r="Q162" s="5"/>
      <c r="R162" s="5"/>
      <c r="S162" s="5"/>
    </row>
    <row r="163" spans="8:19" s="29" customFormat="1" ht="15" customHeight="1">
      <c r="H163" s="90"/>
      <c r="K163" s="5"/>
      <c r="L163" s="5"/>
      <c r="M163" s="5"/>
      <c r="N163" s="5"/>
      <c r="O163" s="5"/>
      <c r="P163" s="5"/>
      <c r="Q163" s="5"/>
      <c r="R163" s="5"/>
      <c r="S163" s="5"/>
    </row>
    <row r="164" spans="8:19" s="29" customFormat="1" ht="15" customHeight="1">
      <c r="H164" s="90"/>
      <c r="K164" s="5"/>
      <c r="L164" s="5"/>
      <c r="M164" s="5"/>
      <c r="N164" s="5"/>
      <c r="O164" s="5"/>
      <c r="P164" s="5"/>
      <c r="Q164" s="5"/>
      <c r="R164" s="5"/>
      <c r="S164" s="5"/>
    </row>
    <row r="165" spans="8:19" s="29" customFormat="1" ht="15" customHeight="1">
      <c r="H165" s="90"/>
      <c r="K165" s="5"/>
      <c r="L165" s="5"/>
      <c r="M165" s="5"/>
      <c r="N165" s="5"/>
      <c r="O165" s="5"/>
      <c r="P165" s="5"/>
      <c r="Q165" s="5"/>
      <c r="R165" s="5"/>
      <c r="S165" s="5"/>
    </row>
    <row r="166" spans="8:19" s="29" customFormat="1">
      <c r="H166" s="90"/>
      <c r="K166" s="5"/>
      <c r="L166" s="5"/>
      <c r="M166" s="5"/>
      <c r="N166" s="5"/>
      <c r="O166" s="5"/>
      <c r="P166" s="5"/>
      <c r="Q166" s="5"/>
      <c r="R166" s="5"/>
      <c r="S166" s="5"/>
    </row>
    <row r="167" spans="8:19" s="29" customFormat="1">
      <c r="H167" s="90"/>
      <c r="K167" s="5"/>
      <c r="L167" s="5"/>
      <c r="M167" s="5"/>
      <c r="N167" s="5"/>
      <c r="O167" s="5"/>
      <c r="P167" s="5"/>
      <c r="Q167" s="5"/>
      <c r="R167" s="5"/>
      <c r="S167" s="5"/>
    </row>
    <row r="168" spans="8:19" s="29" customFormat="1">
      <c r="H168" s="90"/>
      <c r="K168" s="5"/>
      <c r="L168" s="5"/>
      <c r="M168" s="5"/>
      <c r="N168" s="5"/>
      <c r="O168" s="5"/>
      <c r="P168" s="5"/>
      <c r="Q168" s="5"/>
      <c r="R168" s="5"/>
      <c r="S168" s="5"/>
    </row>
    <row r="169" spans="8:19" s="29" customFormat="1">
      <c r="H169" s="90"/>
      <c r="K169" s="5"/>
      <c r="L169" s="5"/>
      <c r="M169" s="5"/>
      <c r="N169" s="5"/>
      <c r="O169" s="5"/>
      <c r="P169" s="5"/>
      <c r="Q169" s="5"/>
      <c r="R169" s="5"/>
      <c r="S169" s="5"/>
    </row>
    <row r="170" spans="8:19" s="29" customFormat="1">
      <c r="H170" s="90"/>
      <c r="K170" s="5"/>
      <c r="L170" s="5"/>
      <c r="M170" s="5"/>
      <c r="N170" s="5"/>
      <c r="O170" s="5"/>
      <c r="P170" s="5"/>
      <c r="Q170" s="5"/>
      <c r="R170" s="5"/>
      <c r="S170" s="5"/>
    </row>
    <row r="171" spans="8:19" s="29" customFormat="1">
      <c r="H171" s="90"/>
      <c r="K171" s="5"/>
      <c r="L171" s="5"/>
      <c r="M171" s="5"/>
      <c r="N171" s="5"/>
      <c r="O171" s="5"/>
      <c r="P171" s="5"/>
      <c r="Q171" s="5"/>
      <c r="R171" s="5"/>
      <c r="S171" s="5"/>
    </row>
    <row r="172" spans="8:19" s="29" customFormat="1">
      <c r="H172" s="90"/>
      <c r="K172" s="5"/>
      <c r="L172" s="5"/>
      <c r="M172" s="5"/>
      <c r="N172" s="5"/>
      <c r="O172" s="5"/>
      <c r="P172" s="5"/>
      <c r="Q172" s="5"/>
      <c r="R172" s="5"/>
      <c r="S172" s="5"/>
    </row>
    <row r="173" spans="8:19" s="29" customFormat="1">
      <c r="H173" s="90"/>
      <c r="K173" s="5"/>
      <c r="L173" s="5"/>
      <c r="M173" s="5"/>
      <c r="N173" s="5"/>
      <c r="O173" s="5"/>
      <c r="P173" s="5"/>
      <c r="Q173" s="5"/>
      <c r="R173" s="5"/>
      <c r="S173" s="5"/>
    </row>
    <row r="174" spans="8:19" s="29" customFormat="1">
      <c r="H174" s="90"/>
      <c r="K174" s="5"/>
      <c r="L174" s="5"/>
      <c r="M174" s="5"/>
      <c r="N174" s="5"/>
      <c r="O174" s="5"/>
      <c r="P174" s="5"/>
      <c r="Q174" s="5"/>
      <c r="R174" s="5"/>
      <c r="S174" s="5"/>
    </row>
    <row r="175" spans="8:19" s="29" customFormat="1">
      <c r="H175" s="90"/>
      <c r="K175" s="5"/>
      <c r="L175" s="5"/>
      <c r="M175" s="5"/>
      <c r="N175" s="5"/>
      <c r="O175" s="5"/>
      <c r="P175" s="5"/>
      <c r="Q175" s="5"/>
      <c r="R175" s="5"/>
      <c r="S175" s="5"/>
    </row>
    <row r="176" spans="8:19" s="29" customFormat="1">
      <c r="H176" s="90"/>
      <c r="K176" s="5"/>
      <c r="L176" s="5"/>
      <c r="M176" s="5"/>
      <c r="N176" s="5"/>
      <c r="O176" s="5"/>
      <c r="P176" s="5"/>
      <c r="Q176" s="5"/>
      <c r="R176" s="5"/>
      <c r="S176" s="5"/>
    </row>
    <row r="177" spans="8:19" s="29" customFormat="1">
      <c r="H177" s="90"/>
      <c r="K177" s="5"/>
      <c r="L177" s="5"/>
      <c r="M177" s="5"/>
      <c r="N177" s="5"/>
      <c r="O177" s="5"/>
      <c r="P177" s="5"/>
      <c r="Q177" s="5"/>
      <c r="R177" s="5"/>
      <c r="S177" s="5"/>
    </row>
    <row r="178" spans="8:19" s="29" customFormat="1">
      <c r="H178" s="90"/>
      <c r="K178" s="5"/>
      <c r="L178" s="5"/>
      <c r="M178" s="5"/>
      <c r="N178" s="5"/>
      <c r="O178" s="5"/>
      <c r="P178" s="5"/>
      <c r="Q178" s="5"/>
      <c r="R178" s="5"/>
      <c r="S178" s="5"/>
    </row>
    <row r="179" spans="8:19" s="29" customFormat="1">
      <c r="H179" s="90"/>
      <c r="K179" s="5"/>
      <c r="L179" s="5"/>
      <c r="M179" s="5"/>
      <c r="N179" s="5"/>
      <c r="O179" s="5"/>
      <c r="P179" s="5"/>
      <c r="Q179" s="5"/>
      <c r="R179" s="5"/>
      <c r="S179" s="5"/>
    </row>
    <row r="180" spans="8:19" s="29" customFormat="1">
      <c r="H180" s="90"/>
      <c r="K180" s="5"/>
      <c r="L180" s="5"/>
      <c r="M180" s="5"/>
      <c r="N180" s="5"/>
      <c r="O180" s="5"/>
      <c r="P180" s="5"/>
      <c r="Q180" s="5"/>
      <c r="R180" s="5"/>
      <c r="S180" s="5"/>
    </row>
    <row r="181" spans="8:19" s="29" customFormat="1">
      <c r="H181" s="90"/>
      <c r="K181" s="5"/>
      <c r="L181" s="5"/>
      <c r="M181" s="5"/>
      <c r="N181" s="5"/>
      <c r="O181" s="5"/>
      <c r="P181" s="5"/>
      <c r="Q181" s="5"/>
      <c r="R181" s="5"/>
      <c r="S181" s="5"/>
    </row>
    <row r="182" spans="8:19" s="29" customFormat="1">
      <c r="H182" s="90"/>
      <c r="K182" s="5"/>
      <c r="L182" s="5"/>
      <c r="M182" s="5"/>
      <c r="N182" s="5"/>
      <c r="O182" s="5"/>
      <c r="P182" s="5"/>
      <c r="Q182" s="5"/>
      <c r="R182" s="5"/>
      <c r="S182" s="5"/>
    </row>
    <row r="183" spans="8:19" s="29" customFormat="1">
      <c r="H183" s="90"/>
      <c r="K183" s="5"/>
      <c r="L183" s="5"/>
      <c r="M183" s="5"/>
      <c r="N183" s="5"/>
      <c r="O183" s="5"/>
      <c r="P183" s="5"/>
      <c r="Q183" s="5"/>
      <c r="R183" s="5"/>
      <c r="S183" s="5"/>
    </row>
    <row r="184" spans="8:19" s="29" customFormat="1">
      <c r="H184" s="90"/>
      <c r="K184" s="5"/>
      <c r="L184" s="5"/>
      <c r="M184" s="5"/>
      <c r="N184" s="5"/>
      <c r="O184" s="5"/>
      <c r="P184" s="5"/>
      <c r="Q184" s="5"/>
      <c r="R184" s="5"/>
      <c r="S184" s="5"/>
    </row>
    <row r="185" spans="8:19" s="29" customFormat="1">
      <c r="H185" s="90"/>
      <c r="K185" s="5"/>
      <c r="L185" s="5"/>
      <c r="M185" s="5"/>
      <c r="N185" s="5"/>
      <c r="O185" s="5"/>
      <c r="P185" s="5"/>
      <c r="Q185" s="5"/>
      <c r="R185" s="5"/>
      <c r="S185" s="5"/>
    </row>
    <row r="186" spans="8:19" s="29" customFormat="1">
      <c r="H186" s="90"/>
      <c r="K186" s="5"/>
      <c r="L186" s="5"/>
      <c r="M186" s="5"/>
      <c r="N186" s="5"/>
      <c r="O186" s="5"/>
      <c r="P186" s="5"/>
      <c r="Q186" s="5"/>
      <c r="R186" s="5"/>
      <c r="S186" s="5"/>
    </row>
    <row r="187" spans="8:19" s="29" customFormat="1">
      <c r="H187" s="90"/>
      <c r="K187" s="5"/>
      <c r="L187" s="5"/>
      <c r="M187" s="5"/>
      <c r="N187" s="5"/>
      <c r="O187" s="5"/>
      <c r="P187" s="5"/>
      <c r="Q187" s="5"/>
      <c r="R187" s="5"/>
      <c r="S187" s="5"/>
    </row>
    <row r="188" spans="8:19" s="29" customFormat="1">
      <c r="H188" s="90"/>
      <c r="K188" s="5"/>
      <c r="L188" s="5"/>
      <c r="M188" s="5"/>
      <c r="N188" s="5"/>
      <c r="O188" s="5"/>
      <c r="P188" s="5"/>
      <c r="Q188" s="5"/>
      <c r="R188" s="5"/>
      <c r="S188" s="5"/>
    </row>
    <row r="189" spans="8:19" s="29" customFormat="1">
      <c r="H189" s="90"/>
      <c r="K189" s="5"/>
      <c r="L189" s="5"/>
      <c r="M189" s="5"/>
      <c r="N189" s="5"/>
      <c r="O189" s="5"/>
      <c r="P189" s="5"/>
      <c r="Q189" s="5"/>
      <c r="R189" s="5"/>
      <c r="S189" s="5"/>
    </row>
    <row r="190" spans="8:19" s="29" customFormat="1">
      <c r="H190" s="90"/>
      <c r="K190" s="5"/>
      <c r="L190" s="5"/>
      <c r="M190" s="5"/>
      <c r="N190" s="5"/>
      <c r="O190" s="5"/>
      <c r="P190" s="5"/>
      <c r="Q190" s="5"/>
      <c r="R190" s="5"/>
      <c r="S190" s="5"/>
    </row>
    <row r="191" spans="8:19" s="29" customFormat="1">
      <c r="H191" s="90"/>
      <c r="K191" s="5"/>
      <c r="L191" s="5"/>
      <c r="M191" s="5"/>
      <c r="N191" s="5"/>
      <c r="O191" s="5"/>
      <c r="P191" s="5"/>
      <c r="Q191" s="5"/>
      <c r="R191" s="5"/>
      <c r="S191" s="5"/>
    </row>
    <row r="192" spans="8:19" s="29" customFormat="1">
      <c r="H192" s="90"/>
      <c r="K192" s="5"/>
      <c r="L192" s="5"/>
      <c r="M192" s="5"/>
      <c r="N192" s="5"/>
      <c r="O192" s="5"/>
      <c r="P192" s="5"/>
      <c r="Q192" s="5"/>
      <c r="R192" s="5"/>
      <c r="S192" s="5"/>
    </row>
    <row r="193" spans="8:19" s="29" customFormat="1">
      <c r="H193" s="90"/>
      <c r="K193" s="5"/>
      <c r="L193" s="5"/>
      <c r="M193" s="5"/>
      <c r="N193" s="5"/>
      <c r="O193" s="5"/>
      <c r="P193" s="5"/>
      <c r="Q193" s="5"/>
      <c r="R193" s="5"/>
      <c r="S193" s="5"/>
    </row>
    <row r="194" spans="8:19" s="29" customFormat="1">
      <c r="H194" s="90"/>
      <c r="K194" s="5"/>
      <c r="L194" s="5"/>
      <c r="M194" s="5"/>
      <c r="N194" s="5"/>
      <c r="O194" s="5"/>
      <c r="P194" s="5"/>
      <c r="Q194" s="5"/>
      <c r="R194" s="5"/>
      <c r="S194" s="5"/>
    </row>
    <row r="195" spans="8:19" s="29" customFormat="1">
      <c r="H195" s="90"/>
      <c r="K195" s="5"/>
      <c r="L195" s="5"/>
      <c r="M195" s="5"/>
      <c r="N195" s="5"/>
      <c r="O195" s="5"/>
      <c r="P195" s="5"/>
      <c r="Q195" s="5"/>
      <c r="R195" s="5"/>
      <c r="S195" s="5"/>
    </row>
    <row r="196" spans="8:19" s="29" customFormat="1">
      <c r="H196" s="90"/>
      <c r="K196" s="5"/>
      <c r="L196" s="5"/>
      <c r="M196" s="5"/>
      <c r="N196" s="5"/>
      <c r="O196" s="5"/>
      <c r="P196" s="5"/>
      <c r="Q196" s="5"/>
      <c r="R196" s="5"/>
      <c r="S196" s="5"/>
    </row>
    <row r="197" spans="8:19" s="29" customFormat="1">
      <c r="H197" s="90"/>
      <c r="K197" s="5"/>
      <c r="L197" s="5"/>
      <c r="M197" s="5"/>
      <c r="N197" s="5"/>
      <c r="O197" s="5"/>
      <c r="P197" s="5"/>
      <c r="Q197" s="5"/>
      <c r="R197" s="5"/>
      <c r="S197" s="5"/>
    </row>
    <row r="198" spans="8:19" s="29" customFormat="1">
      <c r="H198" s="90"/>
      <c r="K198" s="5"/>
      <c r="L198" s="5"/>
      <c r="M198" s="5"/>
      <c r="N198" s="5"/>
      <c r="O198" s="5"/>
      <c r="P198" s="5"/>
      <c r="Q198" s="5"/>
      <c r="R198" s="5"/>
      <c r="S198" s="5"/>
    </row>
    <row r="199" spans="8:19" s="29" customFormat="1">
      <c r="H199" s="90"/>
      <c r="K199" s="5"/>
      <c r="L199" s="5"/>
      <c r="M199" s="5"/>
      <c r="N199" s="5"/>
      <c r="O199" s="5"/>
      <c r="P199" s="5"/>
      <c r="Q199" s="5"/>
      <c r="R199" s="5"/>
      <c r="S199" s="5"/>
    </row>
    <row r="200" spans="8:19" s="29" customFormat="1">
      <c r="H200" s="90"/>
      <c r="K200" s="5"/>
      <c r="L200" s="5"/>
      <c r="M200" s="5"/>
      <c r="N200" s="5"/>
      <c r="O200" s="5"/>
      <c r="P200" s="5"/>
      <c r="Q200" s="5"/>
      <c r="R200" s="5"/>
      <c r="S200" s="5"/>
    </row>
    <row r="201" spans="8:19" s="29" customFormat="1">
      <c r="H201" s="90"/>
      <c r="K201" s="5"/>
      <c r="L201" s="5"/>
      <c r="M201" s="5"/>
      <c r="N201" s="5"/>
      <c r="O201" s="5"/>
      <c r="P201" s="5"/>
      <c r="Q201" s="5"/>
      <c r="R201" s="5"/>
      <c r="S201" s="5"/>
    </row>
    <row r="202" spans="8:19" s="29" customFormat="1">
      <c r="H202" s="90"/>
      <c r="K202" s="5"/>
      <c r="L202" s="5"/>
      <c r="M202" s="5"/>
      <c r="N202" s="5"/>
      <c r="O202" s="5"/>
      <c r="P202" s="5"/>
      <c r="Q202" s="5"/>
      <c r="R202" s="5"/>
      <c r="S202" s="5"/>
    </row>
    <row r="203" spans="8:19" s="29" customFormat="1">
      <c r="H203" s="90"/>
      <c r="K203" s="5"/>
      <c r="L203" s="5"/>
      <c r="M203" s="5"/>
      <c r="N203" s="5"/>
      <c r="O203" s="5"/>
      <c r="P203" s="5"/>
      <c r="Q203" s="5"/>
      <c r="R203" s="5"/>
      <c r="S203" s="5"/>
    </row>
    <row r="204" spans="8:19" s="29" customFormat="1">
      <c r="H204" s="90"/>
      <c r="K204" s="5"/>
      <c r="L204" s="5"/>
      <c r="M204" s="5"/>
      <c r="N204" s="5"/>
      <c r="O204" s="5"/>
      <c r="P204" s="5"/>
      <c r="Q204" s="5"/>
      <c r="R204" s="5"/>
      <c r="S204" s="5"/>
    </row>
    <row r="205" spans="8:19" s="29" customFormat="1">
      <c r="H205" s="90"/>
      <c r="K205" s="5"/>
      <c r="L205" s="5"/>
      <c r="M205" s="5"/>
      <c r="N205" s="5"/>
      <c r="O205" s="5"/>
      <c r="P205" s="5"/>
      <c r="Q205" s="5"/>
      <c r="R205" s="5"/>
      <c r="S205" s="5"/>
    </row>
    <row r="206" spans="8:19" s="29" customFormat="1">
      <c r="H206" s="90"/>
      <c r="K206" s="5"/>
      <c r="L206" s="5"/>
      <c r="M206" s="5"/>
      <c r="N206" s="5"/>
      <c r="O206" s="5"/>
      <c r="P206" s="5"/>
      <c r="Q206" s="5"/>
      <c r="R206" s="5"/>
      <c r="S206" s="5"/>
    </row>
    <row r="207" spans="8:19" s="29" customFormat="1">
      <c r="H207" s="90"/>
      <c r="K207" s="5"/>
      <c r="L207" s="5"/>
      <c r="M207" s="5"/>
      <c r="N207" s="5"/>
      <c r="O207" s="5"/>
      <c r="P207" s="5"/>
      <c r="Q207" s="5"/>
      <c r="R207" s="5"/>
      <c r="S207" s="5"/>
    </row>
    <row r="208" spans="8:19" s="29" customFormat="1">
      <c r="H208" s="90"/>
      <c r="K208" s="5"/>
      <c r="L208" s="5"/>
      <c r="M208" s="5"/>
      <c r="N208" s="5"/>
      <c r="O208" s="5"/>
      <c r="P208" s="5"/>
      <c r="Q208" s="5"/>
      <c r="R208" s="5"/>
      <c r="S208" s="5"/>
    </row>
    <row r="209" spans="8:19" s="29" customFormat="1">
      <c r="H209" s="90"/>
      <c r="K209" s="5"/>
      <c r="L209" s="5"/>
      <c r="M209" s="5"/>
      <c r="N209" s="5"/>
      <c r="O209" s="5"/>
      <c r="P209" s="5"/>
      <c r="Q209" s="5"/>
      <c r="R209" s="5"/>
      <c r="S209" s="5"/>
    </row>
    <row r="210" spans="8:19" s="29" customFormat="1">
      <c r="H210" s="90"/>
      <c r="K210" s="5"/>
      <c r="L210" s="5"/>
      <c r="M210" s="5"/>
      <c r="N210" s="5"/>
      <c r="O210" s="5"/>
      <c r="P210" s="5"/>
      <c r="Q210" s="5"/>
      <c r="R210" s="5"/>
      <c r="S210" s="5"/>
    </row>
    <row r="211" spans="8:19" s="29" customFormat="1">
      <c r="H211" s="90"/>
      <c r="K211" s="5"/>
      <c r="L211" s="5"/>
      <c r="M211" s="5"/>
      <c r="N211" s="5"/>
      <c r="O211" s="5"/>
      <c r="P211" s="5"/>
      <c r="Q211" s="5"/>
      <c r="R211" s="5"/>
      <c r="S211" s="5"/>
    </row>
    <row r="212" spans="8:19" s="29" customFormat="1">
      <c r="H212" s="90"/>
      <c r="K212" s="5"/>
      <c r="L212" s="5"/>
      <c r="M212" s="5"/>
      <c r="N212" s="5"/>
      <c r="O212" s="5"/>
      <c r="P212" s="5"/>
      <c r="Q212" s="5"/>
      <c r="R212" s="5"/>
      <c r="S212" s="5"/>
    </row>
    <row r="213" spans="8:19" s="29" customFormat="1">
      <c r="H213" s="90"/>
      <c r="K213" s="5"/>
      <c r="L213" s="5"/>
      <c r="M213" s="5"/>
      <c r="N213" s="5"/>
      <c r="O213" s="5"/>
      <c r="P213" s="5"/>
      <c r="Q213" s="5"/>
      <c r="R213" s="5"/>
      <c r="S213" s="5"/>
    </row>
    <row r="214" spans="8:19" s="29" customFormat="1">
      <c r="H214" s="90"/>
      <c r="K214" s="5"/>
      <c r="L214" s="5"/>
      <c r="M214" s="5"/>
      <c r="N214" s="5"/>
      <c r="O214" s="5"/>
      <c r="P214" s="5"/>
      <c r="Q214" s="5"/>
      <c r="R214" s="5"/>
      <c r="S214" s="5"/>
    </row>
    <row r="215" spans="8:19" s="29" customFormat="1">
      <c r="H215" s="90"/>
      <c r="K215" s="5"/>
      <c r="L215" s="5"/>
      <c r="M215" s="5"/>
      <c r="N215" s="5"/>
      <c r="O215" s="5"/>
      <c r="P215" s="5"/>
      <c r="Q215" s="5"/>
      <c r="R215" s="5"/>
      <c r="S215" s="5"/>
    </row>
    <row r="216" spans="8:19" s="29" customFormat="1">
      <c r="H216" s="90"/>
      <c r="K216" s="5"/>
      <c r="L216" s="5"/>
      <c r="M216" s="5"/>
      <c r="N216" s="5"/>
      <c r="O216" s="5"/>
      <c r="P216" s="5"/>
      <c r="Q216" s="5"/>
      <c r="R216" s="5"/>
      <c r="S216" s="5"/>
    </row>
    <row r="217" spans="8:19" s="29" customFormat="1">
      <c r="H217" s="90"/>
      <c r="K217" s="5"/>
      <c r="L217" s="5"/>
      <c r="M217" s="5"/>
      <c r="N217" s="5"/>
      <c r="O217" s="5"/>
      <c r="P217" s="5"/>
      <c r="Q217" s="5"/>
      <c r="R217" s="5"/>
      <c r="S217" s="5"/>
    </row>
    <row r="218" spans="8:19" s="29" customFormat="1">
      <c r="H218" s="90"/>
      <c r="K218" s="5"/>
      <c r="L218" s="5"/>
      <c r="M218" s="5"/>
      <c r="N218" s="5"/>
      <c r="O218" s="5"/>
      <c r="P218" s="5"/>
      <c r="Q218" s="5"/>
      <c r="R218" s="5"/>
      <c r="S218" s="5"/>
    </row>
    <row r="219" spans="8:19" s="29" customFormat="1">
      <c r="H219" s="90"/>
      <c r="K219" s="5"/>
      <c r="L219" s="5"/>
      <c r="M219" s="5"/>
      <c r="N219" s="5"/>
      <c r="O219" s="5"/>
      <c r="P219" s="5"/>
      <c r="Q219" s="5"/>
      <c r="R219" s="5"/>
      <c r="S219" s="5"/>
    </row>
    <row r="220" spans="8:19" s="29" customFormat="1">
      <c r="H220" s="90"/>
      <c r="K220" s="5"/>
      <c r="L220" s="5"/>
      <c r="M220" s="5"/>
      <c r="N220" s="5"/>
      <c r="O220" s="5"/>
      <c r="P220" s="5"/>
      <c r="Q220" s="5"/>
      <c r="R220" s="5"/>
      <c r="S220" s="5"/>
    </row>
    <row r="221" spans="8:19" s="29" customFormat="1">
      <c r="H221" s="90"/>
      <c r="K221" s="5"/>
      <c r="L221" s="5"/>
      <c r="M221" s="5"/>
      <c r="N221" s="5"/>
      <c r="O221" s="5"/>
      <c r="P221" s="5"/>
      <c r="Q221" s="5"/>
      <c r="R221" s="5"/>
      <c r="S221" s="5"/>
    </row>
    <row r="222" spans="8:19" s="29" customFormat="1">
      <c r="H222" s="90"/>
      <c r="K222" s="5"/>
      <c r="L222" s="5"/>
      <c r="M222" s="5"/>
      <c r="N222" s="5"/>
      <c r="O222" s="5"/>
      <c r="P222" s="5"/>
      <c r="Q222" s="5"/>
      <c r="R222" s="5"/>
      <c r="S222" s="5"/>
    </row>
    <row r="223" spans="8:19" s="29" customFormat="1">
      <c r="H223" s="90"/>
      <c r="K223" s="5"/>
      <c r="L223" s="5"/>
      <c r="M223" s="5"/>
      <c r="N223" s="5"/>
      <c r="O223" s="5"/>
      <c r="P223" s="5"/>
      <c r="Q223" s="5"/>
      <c r="R223" s="5"/>
      <c r="S223" s="5"/>
    </row>
    <row r="224" spans="8:19" s="29" customFormat="1">
      <c r="H224" s="90"/>
      <c r="K224" s="5"/>
      <c r="L224" s="5"/>
      <c r="M224" s="5"/>
      <c r="N224" s="5"/>
      <c r="O224" s="5"/>
      <c r="P224" s="5"/>
      <c r="Q224" s="5"/>
      <c r="R224" s="5"/>
      <c r="S224" s="5"/>
    </row>
    <row r="225" spans="8:19" s="29" customFormat="1">
      <c r="H225" s="90"/>
      <c r="K225" s="5"/>
      <c r="L225" s="5"/>
      <c r="M225" s="5"/>
      <c r="N225" s="5"/>
      <c r="O225" s="5"/>
      <c r="P225" s="5"/>
      <c r="Q225" s="5"/>
      <c r="R225" s="5"/>
      <c r="S225" s="5"/>
    </row>
    <row r="226" spans="8:19" s="29" customFormat="1">
      <c r="H226" s="90"/>
      <c r="K226" s="5"/>
      <c r="L226" s="5"/>
      <c r="M226" s="5"/>
      <c r="N226" s="5"/>
      <c r="O226" s="5"/>
      <c r="P226" s="5"/>
      <c r="Q226" s="5"/>
      <c r="R226" s="5"/>
      <c r="S226" s="5"/>
    </row>
    <row r="227" spans="8:19" s="29" customFormat="1">
      <c r="H227" s="90"/>
      <c r="K227" s="5"/>
      <c r="L227" s="5"/>
      <c r="M227" s="5"/>
      <c r="N227" s="5"/>
      <c r="O227" s="5"/>
      <c r="P227" s="5"/>
      <c r="Q227" s="5"/>
      <c r="R227" s="5"/>
      <c r="S227" s="5"/>
    </row>
    <row r="228" spans="8:19" s="29" customFormat="1">
      <c r="H228" s="90"/>
      <c r="K228" s="5"/>
      <c r="L228" s="5"/>
      <c r="M228" s="5"/>
      <c r="N228" s="5"/>
      <c r="O228" s="5"/>
      <c r="P228" s="5"/>
      <c r="Q228" s="5"/>
      <c r="R228" s="5"/>
      <c r="S228" s="5"/>
    </row>
    <row r="229" spans="8:19" s="29" customFormat="1">
      <c r="H229" s="90"/>
      <c r="K229" s="5"/>
      <c r="L229" s="5"/>
      <c r="M229" s="5"/>
      <c r="N229" s="5"/>
      <c r="O229" s="5"/>
      <c r="P229" s="5"/>
      <c r="Q229" s="5"/>
      <c r="R229" s="5"/>
      <c r="S229" s="5"/>
    </row>
    <row r="230" spans="8:19" s="29" customFormat="1">
      <c r="H230" s="90"/>
      <c r="K230" s="5"/>
      <c r="L230" s="5"/>
      <c r="M230" s="5"/>
      <c r="N230" s="5"/>
      <c r="O230" s="5"/>
      <c r="P230" s="5"/>
      <c r="Q230" s="5"/>
      <c r="R230" s="5"/>
      <c r="S230" s="5"/>
    </row>
    <row r="231" spans="8:19" s="29" customFormat="1">
      <c r="H231" s="90"/>
      <c r="K231" s="5"/>
      <c r="L231" s="5"/>
      <c r="M231" s="5"/>
      <c r="N231" s="5"/>
      <c r="O231" s="5"/>
      <c r="P231" s="5"/>
      <c r="Q231" s="5"/>
      <c r="R231" s="5"/>
      <c r="S231" s="5"/>
    </row>
    <row r="232" spans="8:19" s="29" customFormat="1">
      <c r="H232" s="90"/>
      <c r="K232" s="5"/>
      <c r="L232" s="5"/>
      <c r="M232" s="5"/>
      <c r="N232" s="5"/>
      <c r="O232" s="5"/>
      <c r="P232" s="5"/>
      <c r="Q232" s="5"/>
      <c r="R232" s="5"/>
      <c r="S232" s="5"/>
    </row>
    <row r="233" spans="8:19" s="29" customFormat="1">
      <c r="H233" s="90"/>
      <c r="K233" s="5"/>
      <c r="L233" s="5"/>
      <c r="M233" s="5"/>
      <c r="N233" s="5"/>
      <c r="O233" s="5"/>
      <c r="P233" s="5"/>
      <c r="Q233" s="5"/>
      <c r="R233" s="5"/>
      <c r="S233" s="5"/>
    </row>
    <row r="234" spans="8:19" s="29" customFormat="1">
      <c r="H234" s="90"/>
      <c r="K234" s="5"/>
      <c r="L234" s="5"/>
      <c r="M234" s="5"/>
      <c r="N234" s="5"/>
      <c r="O234" s="5"/>
      <c r="P234" s="5"/>
      <c r="Q234" s="5"/>
      <c r="R234" s="5"/>
      <c r="S234" s="5"/>
    </row>
    <row r="235" spans="8:19" s="29" customFormat="1">
      <c r="H235" s="90"/>
      <c r="K235" s="5"/>
      <c r="L235" s="5"/>
      <c r="M235" s="5"/>
      <c r="N235" s="5"/>
      <c r="O235" s="5"/>
      <c r="P235" s="5"/>
      <c r="Q235" s="5"/>
      <c r="R235" s="5"/>
      <c r="S235" s="5"/>
    </row>
    <row r="236" spans="8:19" s="29" customFormat="1">
      <c r="H236" s="90"/>
      <c r="K236" s="5"/>
      <c r="L236" s="5"/>
      <c r="M236" s="5"/>
      <c r="N236" s="5"/>
      <c r="O236" s="5"/>
      <c r="P236" s="5"/>
      <c r="Q236" s="5"/>
      <c r="R236" s="5"/>
      <c r="S236" s="5"/>
    </row>
    <row r="237" spans="8:19" s="29" customFormat="1">
      <c r="H237" s="90"/>
      <c r="K237" s="5"/>
      <c r="L237" s="5"/>
      <c r="M237" s="5"/>
      <c r="N237" s="5"/>
      <c r="O237" s="5"/>
      <c r="P237" s="5"/>
      <c r="Q237" s="5"/>
      <c r="R237" s="5"/>
      <c r="S237" s="5"/>
    </row>
    <row r="238" spans="8:19" s="29" customFormat="1">
      <c r="H238" s="90"/>
      <c r="K238" s="5"/>
      <c r="L238" s="5"/>
      <c r="M238" s="5"/>
      <c r="N238" s="5"/>
      <c r="O238" s="5"/>
      <c r="P238" s="5"/>
      <c r="Q238" s="5"/>
      <c r="R238" s="5"/>
      <c r="S238" s="5"/>
    </row>
    <row r="239" spans="8:19" s="29" customFormat="1">
      <c r="H239" s="90"/>
      <c r="K239" s="5"/>
      <c r="L239" s="5"/>
      <c r="M239" s="5"/>
      <c r="N239" s="5"/>
      <c r="O239" s="5"/>
      <c r="P239" s="5"/>
      <c r="Q239" s="5"/>
      <c r="R239" s="5"/>
      <c r="S239" s="5"/>
    </row>
    <row r="240" spans="8:19" s="29" customFormat="1">
      <c r="H240" s="90"/>
      <c r="K240" s="5"/>
      <c r="L240" s="5"/>
      <c r="M240" s="5"/>
      <c r="N240" s="5"/>
      <c r="O240" s="5"/>
      <c r="P240" s="5"/>
      <c r="Q240" s="5"/>
      <c r="R240" s="5"/>
      <c r="S240" s="5"/>
    </row>
    <row r="241" spans="8:19" s="29" customFormat="1">
      <c r="H241" s="90"/>
      <c r="K241" s="5"/>
      <c r="L241" s="5"/>
      <c r="M241" s="5"/>
      <c r="N241" s="5"/>
      <c r="O241" s="5"/>
      <c r="P241" s="5"/>
      <c r="Q241" s="5"/>
      <c r="R241" s="5"/>
      <c r="S241" s="5"/>
    </row>
    <row r="242" spans="8:19" s="29" customFormat="1">
      <c r="H242" s="90"/>
      <c r="K242" s="5"/>
      <c r="L242" s="5"/>
      <c r="M242" s="5"/>
      <c r="N242" s="5"/>
      <c r="O242" s="5"/>
      <c r="P242" s="5"/>
      <c r="Q242" s="5"/>
      <c r="R242" s="5"/>
      <c r="S242" s="5"/>
    </row>
    <row r="243" spans="8:19" s="29" customFormat="1">
      <c r="H243" s="90"/>
      <c r="K243" s="5"/>
      <c r="L243" s="5"/>
      <c r="M243" s="5"/>
      <c r="N243" s="5"/>
      <c r="O243" s="5"/>
      <c r="P243" s="5"/>
      <c r="Q243" s="5"/>
      <c r="R243" s="5"/>
      <c r="S243" s="5"/>
    </row>
    <row r="244" spans="8:19" s="29" customFormat="1">
      <c r="H244" s="90"/>
      <c r="K244" s="5"/>
      <c r="L244" s="5"/>
      <c r="M244" s="5"/>
      <c r="N244" s="5"/>
      <c r="O244" s="5"/>
      <c r="P244" s="5"/>
      <c r="Q244" s="5"/>
      <c r="R244" s="5"/>
      <c r="S244" s="5"/>
    </row>
    <row r="245" spans="8:19" s="29" customFormat="1">
      <c r="H245" s="90"/>
      <c r="K245" s="5"/>
      <c r="L245" s="5"/>
      <c r="M245" s="5"/>
      <c r="N245" s="5"/>
      <c r="O245" s="5"/>
      <c r="P245" s="5"/>
      <c r="Q245" s="5"/>
      <c r="R245" s="5"/>
      <c r="S245" s="5"/>
    </row>
    <row r="246" spans="8:19" s="29" customFormat="1">
      <c r="H246" s="90"/>
      <c r="K246" s="5"/>
      <c r="L246" s="5"/>
      <c r="M246" s="5"/>
      <c r="N246" s="5"/>
      <c r="O246" s="5"/>
      <c r="P246" s="5"/>
      <c r="Q246" s="5"/>
      <c r="R246" s="5"/>
      <c r="S246" s="5"/>
    </row>
    <row r="247" spans="8:19" s="29" customFormat="1">
      <c r="H247" s="90"/>
      <c r="K247" s="5"/>
      <c r="L247" s="5"/>
      <c r="M247" s="5"/>
      <c r="N247" s="5"/>
      <c r="O247" s="5"/>
      <c r="P247" s="5"/>
      <c r="Q247" s="5"/>
      <c r="R247" s="5"/>
      <c r="S247" s="5"/>
    </row>
    <row r="248" spans="8:19" s="29" customFormat="1">
      <c r="H248" s="90"/>
      <c r="K248" s="5"/>
      <c r="L248" s="5"/>
      <c r="M248" s="5"/>
      <c r="N248" s="5"/>
      <c r="O248" s="5"/>
      <c r="P248" s="5"/>
      <c r="Q248" s="5"/>
      <c r="R248" s="5"/>
      <c r="S248" s="5"/>
    </row>
    <row r="249" spans="8:19" s="29" customFormat="1">
      <c r="H249" s="90"/>
      <c r="K249" s="5"/>
      <c r="L249" s="5"/>
      <c r="M249" s="5"/>
      <c r="N249" s="5"/>
      <c r="O249" s="5"/>
      <c r="P249" s="5"/>
      <c r="Q249" s="5"/>
      <c r="R249" s="5"/>
      <c r="S249" s="5"/>
    </row>
    <row r="250" spans="8:19" s="29" customFormat="1">
      <c r="H250" s="90"/>
      <c r="K250" s="5"/>
      <c r="L250" s="5"/>
      <c r="M250" s="5"/>
      <c r="N250" s="5"/>
      <c r="O250" s="5"/>
      <c r="P250" s="5"/>
      <c r="Q250" s="5"/>
      <c r="R250" s="5"/>
      <c r="S250" s="5"/>
    </row>
    <row r="251" spans="8:19" s="29" customFormat="1">
      <c r="H251" s="90"/>
      <c r="K251" s="5"/>
      <c r="L251" s="5"/>
      <c r="M251" s="5"/>
      <c r="N251" s="5"/>
      <c r="O251" s="5"/>
      <c r="P251" s="5"/>
      <c r="Q251" s="5"/>
      <c r="R251" s="5"/>
      <c r="S251" s="5"/>
    </row>
    <row r="252" spans="8:19" s="29" customFormat="1">
      <c r="H252" s="90"/>
      <c r="K252" s="5"/>
      <c r="L252" s="5"/>
      <c r="M252" s="5"/>
      <c r="N252" s="5"/>
      <c r="O252" s="5"/>
      <c r="P252" s="5"/>
      <c r="Q252" s="5"/>
      <c r="R252" s="5"/>
      <c r="S252" s="5"/>
    </row>
    <row r="253" spans="8:19" s="29" customFormat="1">
      <c r="H253" s="90"/>
      <c r="K253" s="5"/>
      <c r="L253" s="5"/>
      <c r="M253" s="5"/>
      <c r="N253" s="5"/>
      <c r="O253" s="5"/>
      <c r="P253" s="5"/>
      <c r="Q253" s="5"/>
      <c r="R253" s="5"/>
      <c r="S253" s="5"/>
    </row>
    <row r="254" spans="8:19" s="29" customFormat="1">
      <c r="H254" s="90"/>
      <c r="K254" s="5"/>
      <c r="L254" s="5"/>
      <c r="M254" s="5"/>
      <c r="N254" s="5"/>
      <c r="O254" s="5"/>
      <c r="P254" s="5"/>
      <c r="Q254" s="5"/>
      <c r="R254" s="5"/>
      <c r="S254" s="5"/>
    </row>
    <row r="255" spans="8:19" s="29" customFormat="1">
      <c r="H255" s="90"/>
      <c r="K255" s="5"/>
      <c r="L255" s="5"/>
      <c r="M255" s="5"/>
      <c r="N255" s="5"/>
      <c r="O255" s="5"/>
      <c r="P255" s="5"/>
      <c r="Q255" s="5"/>
      <c r="R255" s="5"/>
      <c r="S255" s="5"/>
    </row>
    <row r="256" spans="8:19" s="29" customFormat="1">
      <c r="H256" s="90"/>
      <c r="K256" s="5"/>
      <c r="L256" s="5"/>
      <c r="M256" s="5"/>
      <c r="N256" s="5"/>
      <c r="O256" s="5"/>
      <c r="P256" s="5"/>
      <c r="Q256" s="5"/>
      <c r="R256" s="5"/>
      <c r="S256" s="5"/>
    </row>
    <row r="257" spans="8:19" s="29" customFormat="1">
      <c r="H257" s="90"/>
      <c r="K257" s="5"/>
      <c r="L257" s="5"/>
      <c r="M257" s="5"/>
      <c r="N257" s="5"/>
      <c r="O257" s="5"/>
      <c r="P257" s="5"/>
      <c r="Q257" s="5"/>
      <c r="R257" s="5"/>
      <c r="S257" s="5"/>
    </row>
    <row r="258" spans="8:19" s="29" customFormat="1">
      <c r="H258" s="90"/>
      <c r="K258" s="5"/>
      <c r="L258" s="5"/>
      <c r="M258" s="5"/>
      <c r="N258" s="5"/>
      <c r="O258" s="5"/>
      <c r="P258" s="5"/>
      <c r="Q258" s="5"/>
      <c r="R258" s="5"/>
      <c r="S258" s="5"/>
    </row>
    <row r="259" spans="8:19" s="29" customFormat="1">
      <c r="H259" s="90"/>
      <c r="K259" s="5"/>
      <c r="L259" s="5"/>
      <c r="M259" s="5"/>
      <c r="N259" s="5"/>
      <c r="O259" s="5"/>
      <c r="P259" s="5"/>
      <c r="Q259" s="5"/>
      <c r="R259" s="5"/>
      <c r="S259" s="5"/>
    </row>
    <row r="260" spans="8:19" s="29" customFormat="1">
      <c r="H260" s="90"/>
      <c r="K260" s="5"/>
      <c r="L260" s="5"/>
      <c r="M260" s="5"/>
      <c r="N260" s="5"/>
      <c r="O260" s="5"/>
      <c r="P260" s="5"/>
      <c r="Q260" s="5"/>
      <c r="R260" s="5"/>
      <c r="S260" s="5"/>
    </row>
    <row r="261" spans="8:19" s="29" customFormat="1">
      <c r="H261" s="90"/>
      <c r="K261" s="5"/>
      <c r="L261" s="5"/>
      <c r="M261" s="5"/>
      <c r="N261" s="5"/>
      <c r="O261" s="5"/>
      <c r="P261" s="5"/>
      <c r="Q261" s="5"/>
      <c r="R261" s="5"/>
      <c r="S261" s="5"/>
    </row>
    <row r="262" spans="8:19" s="29" customFormat="1">
      <c r="H262" s="90"/>
      <c r="K262" s="5"/>
      <c r="L262" s="5"/>
      <c r="M262" s="5"/>
      <c r="N262" s="5"/>
      <c r="O262" s="5"/>
      <c r="P262" s="5"/>
      <c r="Q262" s="5"/>
      <c r="R262" s="5"/>
      <c r="S262" s="5"/>
    </row>
    <row r="263" spans="8:19" s="29" customFormat="1">
      <c r="H263" s="90"/>
      <c r="K263" s="5"/>
      <c r="L263" s="5"/>
      <c r="M263" s="5"/>
      <c r="N263" s="5"/>
      <c r="O263" s="5"/>
      <c r="P263" s="5"/>
      <c r="Q263" s="5"/>
      <c r="R263" s="5"/>
      <c r="S263" s="5"/>
    </row>
    <row r="264" spans="8:19" s="29" customFormat="1">
      <c r="H264" s="90"/>
      <c r="K264" s="5"/>
      <c r="L264" s="5"/>
      <c r="M264" s="5"/>
      <c r="N264" s="5"/>
      <c r="O264" s="5"/>
      <c r="P264" s="5"/>
      <c r="Q264" s="5"/>
      <c r="R264" s="5"/>
      <c r="S264" s="5"/>
    </row>
    <row r="265" spans="8:19" s="29" customFormat="1">
      <c r="H265" s="90"/>
      <c r="K265" s="5"/>
      <c r="L265" s="5"/>
      <c r="M265" s="5"/>
      <c r="N265" s="5"/>
      <c r="O265" s="5"/>
      <c r="P265" s="5"/>
      <c r="Q265" s="5"/>
      <c r="R265" s="5"/>
      <c r="S265" s="5"/>
    </row>
    <row r="266" spans="8:19" s="29" customFormat="1">
      <c r="H266" s="90"/>
      <c r="K266" s="5"/>
      <c r="L266" s="5"/>
      <c r="M266" s="5"/>
      <c r="N266" s="5"/>
      <c r="O266" s="5"/>
      <c r="P266" s="5"/>
      <c r="Q266" s="5"/>
      <c r="R266" s="5"/>
      <c r="S266" s="5"/>
    </row>
    <row r="267" spans="8:19" s="29" customFormat="1">
      <c r="H267" s="90"/>
      <c r="K267" s="5"/>
      <c r="L267" s="5"/>
      <c r="M267" s="5"/>
      <c r="N267" s="5"/>
      <c r="O267" s="5"/>
      <c r="P267" s="5"/>
      <c r="Q267" s="5"/>
      <c r="R267" s="5"/>
      <c r="S267" s="5"/>
    </row>
    <row r="268" spans="8:19" s="29" customFormat="1">
      <c r="H268" s="90"/>
      <c r="K268" s="5"/>
      <c r="L268" s="5"/>
      <c r="M268" s="5"/>
      <c r="N268" s="5"/>
      <c r="O268" s="5"/>
      <c r="P268" s="5"/>
      <c r="Q268" s="5"/>
      <c r="R268" s="5"/>
      <c r="S268" s="5"/>
    </row>
    <row r="269" spans="8:19" s="29" customFormat="1">
      <c r="H269" s="90"/>
      <c r="K269" s="5"/>
      <c r="L269" s="5"/>
      <c r="M269" s="5"/>
      <c r="N269" s="5"/>
      <c r="O269" s="5"/>
      <c r="P269" s="5"/>
      <c r="Q269" s="5"/>
      <c r="R269" s="5"/>
      <c r="S269" s="5"/>
    </row>
    <row r="270" spans="8:19" s="29" customFormat="1">
      <c r="H270" s="90"/>
      <c r="K270" s="5"/>
      <c r="L270" s="5"/>
      <c r="M270" s="5"/>
      <c r="N270" s="5"/>
      <c r="O270" s="5"/>
      <c r="P270" s="5"/>
      <c r="Q270" s="5"/>
      <c r="R270" s="5"/>
      <c r="S270" s="5"/>
    </row>
    <row r="271" spans="8:19" s="29" customFormat="1">
      <c r="H271" s="90"/>
      <c r="K271" s="5"/>
      <c r="L271" s="5"/>
      <c r="M271" s="5"/>
      <c r="N271" s="5"/>
      <c r="O271" s="5"/>
      <c r="P271" s="5"/>
      <c r="Q271" s="5"/>
      <c r="R271" s="5"/>
      <c r="S271" s="5"/>
    </row>
    <row r="272" spans="8:19" s="29" customFormat="1">
      <c r="H272" s="90"/>
      <c r="K272" s="5"/>
      <c r="L272" s="5"/>
      <c r="M272" s="5"/>
      <c r="N272" s="5"/>
      <c r="O272" s="5"/>
      <c r="P272" s="5"/>
      <c r="Q272" s="5"/>
      <c r="R272" s="5"/>
      <c r="S272" s="5"/>
    </row>
    <row r="273" spans="8:19" s="29" customFormat="1">
      <c r="H273" s="90"/>
      <c r="K273" s="5"/>
      <c r="L273" s="5"/>
      <c r="M273" s="5"/>
      <c r="N273" s="5"/>
      <c r="O273" s="5"/>
      <c r="P273" s="5"/>
      <c r="Q273" s="5"/>
      <c r="R273" s="5"/>
      <c r="S273" s="5"/>
    </row>
    <row r="274" spans="8:19" s="29" customFormat="1">
      <c r="H274" s="90"/>
      <c r="K274" s="5"/>
      <c r="L274" s="5"/>
      <c r="M274" s="5"/>
      <c r="N274" s="5"/>
      <c r="O274" s="5"/>
      <c r="P274" s="5"/>
      <c r="Q274" s="5"/>
      <c r="R274" s="5"/>
      <c r="S274" s="5"/>
    </row>
    <row r="275" spans="8:19" s="29" customFormat="1">
      <c r="H275" s="90"/>
      <c r="K275" s="5"/>
      <c r="L275" s="5"/>
      <c r="M275" s="5"/>
      <c r="N275" s="5"/>
      <c r="O275" s="5"/>
      <c r="P275" s="5"/>
      <c r="Q275" s="5"/>
      <c r="R275" s="5"/>
      <c r="S275" s="5"/>
    </row>
    <row r="276" spans="8:19" s="29" customFormat="1">
      <c r="H276" s="90"/>
      <c r="K276" s="5"/>
      <c r="L276" s="5"/>
      <c r="M276" s="5"/>
      <c r="N276" s="5"/>
      <c r="O276" s="5"/>
      <c r="P276" s="5"/>
      <c r="Q276" s="5"/>
      <c r="R276" s="5"/>
      <c r="S276" s="5"/>
    </row>
    <row r="277" spans="8:19" s="29" customFormat="1">
      <c r="H277" s="90"/>
      <c r="K277" s="5"/>
      <c r="L277" s="5"/>
      <c r="M277" s="5"/>
      <c r="N277" s="5"/>
      <c r="O277" s="5"/>
      <c r="P277" s="5"/>
      <c r="Q277" s="5"/>
      <c r="R277" s="5"/>
      <c r="S277" s="5"/>
    </row>
    <row r="278" spans="8:19" s="29" customFormat="1">
      <c r="H278" s="90"/>
      <c r="K278" s="5"/>
      <c r="L278" s="5"/>
      <c r="M278" s="5"/>
      <c r="N278" s="5"/>
      <c r="O278" s="5"/>
      <c r="P278" s="5"/>
      <c r="Q278" s="5"/>
      <c r="R278" s="5"/>
      <c r="S278" s="5"/>
    </row>
    <row r="279" spans="8:19" s="29" customFormat="1">
      <c r="H279" s="90"/>
      <c r="K279" s="5"/>
      <c r="L279" s="5"/>
      <c r="M279" s="5"/>
      <c r="N279" s="5"/>
      <c r="O279" s="5"/>
      <c r="P279" s="5"/>
      <c r="Q279" s="5"/>
      <c r="R279" s="5"/>
      <c r="S279" s="5"/>
    </row>
    <row r="280" spans="8:19" s="29" customFormat="1">
      <c r="H280" s="90"/>
      <c r="K280" s="5"/>
      <c r="L280" s="5"/>
      <c r="M280" s="5"/>
      <c r="N280" s="5"/>
      <c r="O280" s="5"/>
      <c r="P280" s="5"/>
      <c r="Q280" s="5"/>
      <c r="R280" s="5"/>
      <c r="S280" s="5"/>
    </row>
    <row r="281" spans="8:19" s="29" customFormat="1">
      <c r="H281" s="90"/>
      <c r="K281" s="5"/>
      <c r="L281" s="5"/>
      <c r="M281" s="5"/>
      <c r="N281" s="5"/>
      <c r="O281" s="5"/>
      <c r="P281" s="5"/>
      <c r="Q281" s="5"/>
      <c r="R281" s="5"/>
      <c r="S281" s="5"/>
    </row>
    <row r="282" spans="8:19" s="29" customFormat="1">
      <c r="H282" s="90"/>
      <c r="K282" s="5"/>
      <c r="L282" s="5"/>
      <c r="M282" s="5"/>
      <c r="N282" s="5"/>
      <c r="O282" s="5"/>
      <c r="P282" s="5"/>
      <c r="Q282" s="5"/>
      <c r="R282" s="5"/>
      <c r="S282" s="5"/>
    </row>
    <row r="283" spans="8:19" s="29" customFormat="1">
      <c r="H283" s="90"/>
      <c r="K283" s="5"/>
      <c r="L283" s="5"/>
      <c r="M283" s="5"/>
      <c r="N283" s="5"/>
      <c r="O283" s="5"/>
      <c r="P283" s="5"/>
      <c r="Q283" s="5"/>
      <c r="R283" s="5"/>
      <c r="S283" s="5"/>
    </row>
    <row r="284" spans="8:19" s="29" customFormat="1">
      <c r="H284" s="90"/>
      <c r="K284" s="5"/>
      <c r="L284" s="5"/>
      <c r="M284" s="5"/>
      <c r="N284" s="5"/>
      <c r="O284" s="5"/>
      <c r="P284" s="5"/>
      <c r="Q284" s="5"/>
      <c r="R284" s="5"/>
      <c r="S284" s="5"/>
    </row>
    <row r="285" spans="8:19" s="29" customFormat="1">
      <c r="H285" s="90"/>
      <c r="K285" s="5"/>
      <c r="L285" s="5"/>
      <c r="M285" s="5"/>
      <c r="N285" s="5"/>
      <c r="O285" s="5"/>
      <c r="P285" s="5"/>
      <c r="Q285" s="5"/>
      <c r="R285" s="5"/>
      <c r="S285" s="5"/>
    </row>
    <row r="286" spans="8:19" s="29" customFormat="1">
      <c r="H286" s="90"/>
      <c r="K286" s="5"/>
      <c r="L286" s="5"/>
      <c r="M286" s="5"/>
      <c r="N286" s="5"/>
      <c r="O286" s="5"/>
      <c r="P286" s="5"/>
      <c r="Q286" s="5"/>
      <c r="R286" s="5"/>
      <c r="S286" s="5"/>
    </row>
    <row r="287" spans="8:19" s="29" customFormat="1">
      <c r="H287" s="90"/>
      <c r="K287" s="5"/>
      <c r="L287" s="5"/>
      <c r="M287" s="5"/>
      <c r="N287" s="5"/>
      <c r="O287" s="5"/>
      <c r="P287" s="5"/>
      <c r="Q287" s="5"/>
      <c r="R287" s="5"/>
      <c r="S287" s="5"/>
    </row>
    <row r="288" spans="8:19" s="29" customFormat="1">
      <c r="H288" s="90"/>
      <c r="K288" s="5"/>
      <c r="L288" s="5"/>
      <c r="M288" s="5"/>
      <c r="N288" s="5"/>
      <c r="O288" s="5"/>
      <c r="P288" s="5"/>
      <c r="Q288" s="5"/>
      <c r="R288" s="5"/>
      <c r="S288" s="5"/>
    </row>
    <row r="289" spans="8:19" s="29" customFormat="1">
      <c r="H289" s="90"/>
      <c r="K289" s="5"/>
      <c r="L289" s="5"/>
      <c r="M289" s="5"/>
      <c r="N289" s="5"/>
      <c r="O289" s="5"/>
      <c r="P289" s="5"/>
      <c r="Q289" s="5"/>
      <c r="R289" s="5"/>
      <c r="S289" s="5"/>
    </row>
    <row r="290" spans="8:19" s="29" customFormat="1">
      <c r="H290" s="90"/>
      <c r="K290" s="5"/>
      <c r="L290" s="5"/>
      <c r="M290" s="5"/>
      <c r="N290" s="5"/>
      <c r="O290" s="5"/>
      <c r="P290" s="5"/>
      <c r="Q290" s="5"/>
      <c r="R290" s="5"/>
      <c r="S290" s="5"/>
    </row>
    <row r="291" spans="8:19" s="29" customFormat="1">
      <c r="H291" s="90"/>
      <c r="K291" s="5"/>
      <c r="L291" s="5"/>
      <c r="M291" s="5"/>
      <c r="N291" s="5"/>
      <c r="O291" s="5"/>
      <c r="P291" s="5"/>
      <c r="Q291" s="5"/>
      <c r="R291" s="5"/>
      <c r="S291" s="5"/>
    </row>
    <row r="292" spans="8:19" s="29" customFormat="1">
      <c r="H292" s="90"/>
      <c r="K292" s="5"/>
      <c r="L292" s="5"/>
      <c r="M292" s="5"/>
      <c r="N292" s="5"/>
      <c r="O292" s="5"/>
      <c r="P292" s="5"/>
      <c r="Q292" s="5"/>
      <c r="R292" s="5"/>
      <c r="S292" s="5"/>
    </row>
    <row r="293" spans="8:19" s="29" customFormat="1">
      <c r="H293" s="90"/>
      <c r="K293" s="5"/>
      <c r="L293" s="5"/>
      <c r="M293" s="5"/>
      <c r="N293" s="5"/>
      <c r="O293" s="5"/>
      <c r="P293" s="5"/>
      <c r="Q293" s="5"/>
      <c r="R293" s="5"/>
      <c r="S293" s="5"/>
    </row>
    <row r="294" spans="8:19" s="29" customFormat="1">
      <c r="H294" s="90"/>
      <c r="K294" s="5"/>
      <c r="L294" s="5"/>
      <c r="M294" s="5"/>
      <c r="N294" s="5"/>
      <c r="O294" s="5"/>
      <c r="P294" s="5"/>
      <c r="Q294" s="5"/>
      <c r="R294" s="5"/>
      <c r="S294" s="5"/>
    </row>
    <row r="295" spans="8:19" s="29" customFormat="1">
      <c r="H295" s="90"/>
      <c r="K295" s="5"/>
      <c r="L295" s="5"/>
      <c r="M295" s="5"/>
      <c r="N295" s="5"/>
      <c r="O295" s="5"/>
      <c r="P295" s="5"/>
      <c r="Q295" s="5"/>
      <c r="R295" s="5"/>
      <c r="S295" s="5"/>
    </row>
    <row r="296" spans="8:19" s="29" customFormat="1">
      <c r="H296" s="90"/>
      <c r="K296" s="5"/>
      <c r="L296" s="5"/>
      <c r="M296" s="5"/>
      <c r="N296" s="5"/>
      <c r="O296" s="5"/>
      <c r="P296" s="5"/>
      <c r="Q296" s="5"/>
      <c r="R296" s="5"/>
      <c r="S296" s="5"/>
    </row>
    <row r="297" spans="8:19" s="29" customFormat="1">
      <c r="H297" s="90"/>
      <c r="K297" s="5"/>
      <c r="L297" s="5"/>
      <c r="M297" s="5"/>
      <c r="N297" s="5"/>
      <c r="O297" s="5"/>
      <c r="P297" s="5"/>
      <c r="Q297" s="5"/>
      <c r="R297" s="5"/>
      <c r="S297" s="5"/>
    </row>
    <row r="298" spans="8:19" s="29" customFormat="1">
      <c r="H298" s="90"/>
      <c r="K298" s="5"/>
      <c r="L298" s="5"/>
      <c r="M298" s="5"/>
      <c r="N298" s="5"/>
      <c r="O298" s="5"/>
      <c r="P298" s="5"/>
      <c r="Q298" s="5"/>
      <c r="R298" s="5"/>
      <c r="S298" s="5"/>
    </row>
    <row r="299" spans="8:19" s="29" customFormat="1">
      <c r="H299" s="90"/>
      <c r="K299" s="5"/>
      <c r="L299" s="5"/>
      <c r="M299" s="5"/>
      <c r="N299" s="5"/>
      <c r="O299" s="5"/>
      <c r="P299" s="5"/>
      <c r="Q299" s="5"/>
      <c r="R299" s="5"/>
      <c r="S299" s="5"/>
    </row>
    <row r="300" spans="8:19" s="29" customFormat="1">
      <c r="H300" s="90"/>
      <c r="K300" s="5"/>
      <c r="L300" s="5"/>
      <c r="M300" s="5"/>
      <c r="N300" s="5"/>
      <c r="O300" s="5"/>
      <c r="P300" s="5"/>
      <c r="Q300" s="5"/>
      <c r="R300" s="5"/>
      <c r="S300" s="5"/>
    </row>
    <row r="301" spans="8:19" s="29" customFormat="1">
      <c r="H301" s="90"/>
      <c r="K301" s="5"/>
      <c r="L301" s="5"/>
      <c r="M301" s="5"/>
      <c r="N301" s="5"/>
      <c r="O301" s="5"/>
      <c r="P301" s="5"/>
      <c r="Q301" s="5"/>
      <c r="R301" s="5"/>
      <c r="S301" s="5"/>
    </row>
    <row r="302" spans="8:19" s="29" customFormat="1">
      <c r="H302" s="90"/>
      <c r="K302" s="5"/>
      <c r="L302" s="5"/>
      <c r="M302" s="5"/>
      <c r="N302" s="5"/>
      <c r="O302" s="5"/>
      <c r="P302" s="5"/>
      <c r="Q302" s="5"/>
      <c r="R302" s="5"/>
      <c r="S302" s="5"/>
    </row>
    <row r="303" spans="8:19" s="29" customFormat="1">
      <c r="H303" s="90"/>
      <c r="K303" s="5"/>
      <c r="L303" s="5"/>
      <c r="M303" s="5"/>
      <c r="N303" s="5"/>
      <c r="O303" s="5"/>
      <c r="P303" s="5"/>
      <c r="Q303" s="5"/>
      <c r="R303" s="5"/>
      <c r="S303" s="5"/>
    </row>
    <row r="304" spans="8:19" s="29" customFormat="1">
      <c r="H304" s="90"/>
      <c r="K304" s="5"/>
      <c r="L304" s="5"/>
      <c r="M304" s="5"/>
      <c r="N304" s="5"/>
      <c r="O304" s="5"/>
      <c r="P304" s="5"/>
      <c r="Q304" s="5"/>
      <c r="R304" s="5"/>
      <c r="S304" s="5"/>
    </row>
    <row r="305" spans="8:19" s="29" customFormat="1">
      <c r="H305" s="90"/>
      <c r="K305" s="5"/>
      <c r="L305" s="5"/>
      <c r="M305" s="5"/>
      <c r="N305" s="5"/>
      <c r="O305" s="5"/>
      <c r="P305" s="5"/>
      <c r="Q305" s="5"/>
      <c r="R305" s="5"/>
      <c r="S305" s="5"/>
    </row>
    <row r="306" spans="8:19" s="29" customFormat="1">
      <c r="H306" s="90"/>
      <c r="K306" s="5"/>
      <c r="L306" s="5"/>
      <c r="M306" s="5"/>
      <c r="N306" s="5"/>
      <c r="O306" s="5"/>
      <c r="P306" s="5"/>
      <c r="Q306" s="5"/>
      <c r="R306" s="5"/>
      <c r="S306" s="5"/>
    </row>
    <row r="307" spans="8:19" s="29" customFormat="1">
      <c r="H307" s="90"/>
      <c r="K307" s="5"/>
      <c r="L307" s="5"/>
      <c r="M307" s="5"/>
      <c r="N307" s="5"/>
      <c r="O307" s="5"/>
      <c r="P307" s="5"/>
      <c r="Q307" s="5"/>
      <c r="R307" s="5"/>
      <c r="S307" s="5"/>
    </row>
    <row r="308" spans="8:19" s="29" customFormat="1">
      <c r="H308" s="90"/>
      <c r="K308" s="5"/>
      <c r="L308" s="5"/>
      <c r="M308" s="5"/>
      <c r="N308" s="5"/>
      <c r="O308" s="5"/>
      <c r="P308" s="5"/>
      <c r="Q308" s="5"/>
      <c r="R308" s="5"/>
      <c r="S308" s="5"/>
    </row>
    <row r="309" spans="8:19" s="29" customFormat="1">
      <c r="H309" s="90"/>
      <c r="K309" s="5"/>
      <c r="L309" s="5"/>
      <c r="M309" s="5"/>
      <c r="N309" s="5"/>
      <c r="O309" s="5"/>
      <c r="P309" s="5"/>
      <c r="Q309" s="5"/>
      <c r="R309" s="5"/>
      <c r="S309" s="5"/>
    </row>
    <row r="310" spans="8:19" s="29" customFormat="1">
      <c r="H310" s="90"/>
      <c r="K310" s="5"/>
      <c r="L310" s="5"/>
      <c r="M310" s="5"/>
      <c r="N310" s="5"/>
      <c r="O310" s="5"/>
      <c r="P310" s="5"/>
      <c r="Q310" s="5"/>
      <c r="R310" s="5"/>
      <c r="S310" s="5"/>
    </row>
    <row r="311" spans="8:19" s="29" customFormat="1">
      <c r="H311" s="90"/>
      <c r="K311" s="5"/>
      <c r="L311" s="5"/>
      <c r="M311" s="5"/>
      <c r="N311" s="5"/>
      <c r="O311" s="5"/>
      <c r="P311" s="5"/>
      <c r="Q311" s="5"/>
      <c r="R311" s="5"/>
      <c r="S311" s="5"/>
    </row>
    <row r="312" spans="8:19" s="29" customFormat="1">
      <c r="H312" s="90"/>
      <c r="K312" s="5"/>
      <c r="L312" s="5"/>
      <c r="M312" s="5"/>
      <c r="N312" s="5"/>
      <c r="O312" s="5"/>
      <c r="P312" s="5"/>
      <c r="Q312" s="5"/>
      <c r="R312" s="5"/>
      <c r="S312" s="5"/>
    </row>
    <row r="313" spans="8:19" s="29" customFormat="1">
      <c r="H313" s="90"/>
      <c r="K313" s="5"/>
      <c r="L313" s="5"/>
      <c r="M313" s="5"/>
      <c r="N313" s="5"/>
      <c r="O313" s="5"/>
      <c r="P313" s="5"/>
      <c r="Q313" s="5"/>
      <c r="R313" s="5"/>
      <c r="S313" s="5"/>
    </row>
    <row r="314" spans="8:19" s="29" customFormat="1">
      <c r="H314" s="90"/>
      <c r="K314" s="5"/>
      <c r="L314" s="5"/>
      <c r="M314" s="5"/>
      <c r="N314" s="5"/>
      <c r="O314" s="5"/>
      <c r="P314" s="5"/>
      <c r="Q314" s="5"/>
      <c r="R314" s="5"/>
      <c r="S314" s="5"/>
    </row>
    <row r="315" spans="8:19" s="29" customFormat="1">
      <c r="H315" s="90"/>
      <c r="K315" s="5"/>
      <c r="L315" s="5"/>
      <c r="M315" s="5"/>
      <c r="N315" s="5"/>
      <c r="O315" s="5"/>
      <c r="P315" s="5"/>
      <c r="Q315" s="5"/>
      <c r="R315" s="5"/>
      <c r="S315" s="5"/>
    </row>
    <row r="316" spans="8:19" s="29" customFormat="1">
      <c r="H316" s="90"/>
      <c r="K316" s="5"/>
      <c r="L316" s="5"/>
      <c r="M316" s="5"/>
      <c r="N316" s="5"/>
      <c r="O316" s="5"/>
      <c r="P316" s="5"/>
      <c r="Q316" s="5"/>
      <c r="R316" s="5"/>
      <c r="S316" s="5"/>
    </row>
    <row r="317" spans="8:19" s="29" customFormat="1">
      <c r="H317" s="90"/>
      <c r="K317" s="5"/>
      <c r="L317" s="5"/>
      <c r="M317" s="5"/>
      <c r="N317" s="5"/>
      <c r="O317" s="5"/>
      <c r="P317" s="5"/>
      <c r="Q317" s="5"/>
      <c r="R317" s="5"/>
      <c r="S317" s="5"/>
    </row>
    <row r="318" spans="8:19" s="29" customFormat="1">
      <c r="H318" s="90"/>
      <c r="K318" s="5"/>
      <c r="L318" s="5"/>
      <c r="M318" s="5"/>
      <c r="N318" s="5"/>
      <c r="O318" s="5"/>
      <c r="P318" s="5"/>
      <c r="Q318" s="5"/>
      <c r="R318" s="5"/>
      <c r="S318" s="5"/>
    </row>
    <row r="319" spans="8:19" s="29" customFormat="1">
      <c r="H319" s="90"/>
      <c r="K319" s="5"/>
      <c r="L319" s="5"/>
      <c r="M319" s="5"/>
      <c r="N319" s="5"/>
      <c r="O319" s="5"/>
      <c r="P319" s="5"/>
      <c r="Q319" s="5"/>
      <c r="R319" s="5"/>
      <c r="S319" s="5"/>
    </row>
    <row r="320" spans="8:19" s="29" customFormat="1">
      <c r="H320" s="90"/>
      <c r="K320" s="5"/>
      <c r="L320" s="5"/>
      <c r="M320" s="5"/>
      <c r="N320" s="5"/>
      <c r="O320" s="5"/>
      <c r="P320" s="5"/>
      <c r="Q320" s="5"/>
      <c r="R320" s="5"/>
      <c r="S320" s="5"/>
    </row>
    <row r="321" spans="8:19" s="29" customFormat="1">
      <c r="H321" s="90"/>
      <c r="K321" s="5"/>
      <c r="L321" s="5"/>
      <c r="M321" s="5"/>
      <c r="N321" s="5"/>
      <c r="O321" s="5"/>
      <c r="P321" s="5"/>
      <c r="Q321" s="5"/>
      <c r="R321" s="5"/>
      <c r="S321" s="5"/>
    </row>
    <row r="322" spans="8:19" s="29" customFormat="1">
      <c r="H322" s="90"/>
      <c r="K322" s="5"/>
      <c r="L322" s="5"/>
      <c r="M322" s="5"/>
      <c r="N322" s="5"/>
      <c r="O322" s="5"/>
      <c r="P322" s="5"/>
      <c r="Q322" s="5"/>
      <c r="R322" s="5"/>
      <c r="S322" s="5"/>
    </row>
    <row r="323" spans="8:19" s="29" customFormat="1">
      <c r="H323" s="90"/>
      <c r="K323" s="5"/>
      <c r="L323" s="5"/>
      <c r="M323" s="5"/>
      <c r="N323" s="5"/>
      <c r="O323" s="5"/>
      <c r="P323" s="5"/>
      <c r="Q323" s="5"/>
      <c r="R323" s="5"/>
      <c r="S323" s="5"/>
    </row>
    <row r="324" spans="8:19" s="29" customFormat="1">
      <c r="H324" s="90"/>
      <c r="K324" s="5"/>
      <c r="L324" s="5"/>
      <c r="M324" s="5"/>
      <c r="N324" s="5"/>
      <c r="O324" s="5"/>
      <c r="P324" s="5"/>
      <c r="Q324" s="5"/>
      <c r="R324" s="5"/>
      <c r="S324" s="5"/>
    </row>
    <row r="325" spans="8:19" s="29" customFormat="1">
      <c r="H325" s="90"/>
      <c r="K325" s="5"/>
      <c r="L325" s="5"/>
      <c r="M325" s="5"/>
      <c r="N325" s="5"/>
      <c r="O325" s="5"/>
      <c r="P325" s="5"/>
      <c r="Q325" s="5"/>
      <c r="R325" s="5"/>
      <c r="S325" s="5"/>
    </row>
    <row r="326" spans="8:19" s="29" customFormat="1">
      <c r="H326" s="90"/>
      <c r="K326" s="5"/>
      <c r="L326" s="5"/>
      <c r="M326" s="5"/>
      <c r="N326" s="5"/>
      <c r="O326" s="5"/>
      <c r="P326" s="5"/>
      <c r="Q326" s="5"/>
      <c r="R326" s="5"/>
      <c r="S326" s="5"/>
    </row>
    <row r="327" spans="8:19" s="29" customFormat="1">
      <c r="H327" s="90"/>
      <c r="K327" s="5"/>
      <c r="L327" s="5"/>
      <c r="M327" s="5"/>
      <c r="N327" s="5"/>
      <c r="O327" s="5"/>
      <c r="P327" s="5"/>
      <c r="Q327" s="5"/>
      <c r="R327" s="5"/>
      <c r="S327" s="5"/>
    </row>
    <row r="328" spans="8:19" s="29" customFormat="1">
      <c r="H328" s="90"/>
      <c r="K328" s="5"/>
      <c r="L328" s="5"/>
      <c r="M328" s="5"/>
      <c r="N328" s="5"/>
      <c r="O328" s="5"/>
      <c r="P328" s="5"/>
      <c r="Q328" s="5"/>
      <c r="R328" s="5"/>
      <c r="S328" s="5"/>
    </row>
    <row r="329" spans="8:19" s="29" customFormat="1">
      <c r="H329" s="90"/>
      <c r="K329" s="5"/>
      <c r="L329" s="5"/>
      <c r="M329" s="5"/>
      <c r="N329" s="5"/>
      <c r="O329" s="5"/>
      <c r="P329" s="5"/>
      <c r="Q329" s="5"/>
      <c r="R329" s="5"/>
      <c r="S329" s="5"/>
    </row>
    <row r="330" spans="8:19" s="29" customFormat="1">
      <c r="H330" s="90"/>
      <c r="K330" s="5"/>
      <c r="L330" s="5"/>
      <c r="M330" s="5"/>
      <c r="N330" s="5"/>
      <c r="O330" s="5"/>
      <c r="P330" s="5"/>
      <c r="Q330" s="5"/>
      <c r="R330" s="5"/>
      <c r="S330" s="5"/>
    </row>
    <row r="331" spans="8:19" s="29" customFormat="1">
      <c r="H331" s="90"/>
      <c r="K331" s="5"/>
      <c r="L331" s="5"/>
      <c r="M331" s="5"/>
      <c r="N331" s="5"/>
      <c r="O331" s="5"/>
      <c r="P331" s="5"/>
      <c r="Q331" s="5"/>
      <c r="R331" s="5"/>
      <c r="S331" s="5"/>
    </row>
    <row r="332" spans="8:19" s="29" customFormat="1">
      <c r="H332" s="90"/>
      <c r="K332" s="5"/>
      <c r="L332" s="5"/>
      <c r="M332" s="5"/>
      <c r="N332" s="5"/>
      <c r="O332" s="5"/>
      <c r="P332" s="5"/>
      <c r="Q332" s="5"/>
      <c r="R332" s="5"/>
      <c r="S332" s="5"/>
    </row>
    <row r="333" spans="8:19" s="29" customFormat="1">
      <c r="H333" s="90"/>
      <c r="K333" s="5"/>
      <c r="L333" s="5"/>
      <c r="M333" s="5"/>
      <c r="N333" s="5"/>
      <c r="O333" s="5"/>
      <c r="P333" s="5"/>
      <c r="Q333" s="5"/>
      <c r="R333" s="5"/>
      <c r="S333" s="5"/>
    </row>
    <row r="334" spans="8:19" s="29" customFormat="1">
      <c r="H334" s="90"/>
      <c r="K334" s="5"/>
      <c r="L334" s="5"/>
      <c r="M334" s="5"/>
      <c r="N334" s="5"/>
      <c r="O334" s="5"/>
      <c r="P334" s="5"/>
      <c r="Q334" s="5"/>
      <c r="R334" s="5"/>
      <c r="S334" s="5"/>
    </row>
    <row r="335" spans="8:19" s="29" customFormat="1">
      <c r="H335" s="90"/>
      <c r="K335" s="5"/>
      <c r="L335" s="5"/>
      <c r="M335" s="5"/>
      <c r="N335" s="5"/>
      <c r="O335" s="5"/>
      <c r="P335" s="5"/>
      <c r="Q335" s="5"/>
      <c r="R335" s="5"/>
      <c r="S335" s="5"/>
    </row>
    <row r="336" spans="8:19" s="29" customFormat="1">
      <c r="H336" s="90"/>
      <c r="K336" s="5"/>
      <c r="L336" s="5"/>
      <c r="M336" s="5"/>
      <c r="N336" s="5"/>
      <c r="O336" s="5"/>
      <c r="P336" s="5"/>
      <c r="Q336" s="5"/>
      <c r="R336" s="5"/>
      <c r="S336" s="5"/>
    </row>
    <row r="337" spans="8:19" s="29" customFormat="1">
      <c r="H337" s="90"/>
      <c r="K337" s="5"/>
      <c r="L337" s="5"/>
      <c r="M337" s="5"/>
      <c r="N337" s="5"/>
      <c r="O337" s="5"/>
      <c r="P337" s="5"/>
      <c r="Q337" s="5"/>
      <c r="R337" s="5"/>
      <c r="S337" s="5"/>
    </row>
    <row r="338" spans="8:19" s="29" customFormat="1">
      <c r="H338" s="90"/>
      <c r="K338" s="5"/>
      <c r="L338" s="5"/>
      <c r="M338" s="5"/>
      <c r="N338" s="5"/>
      <c r="O338" s="5"/>
      <c r="P338" s="5"/>
      <c r="Q338" s="5"/>
      <c r="R338" s="5"/>
      <c r="S338" s="5"/>
    </row>
    <row r="339" spans="8:19" s="29" customFormat="1">
      <c r="H339" s="90"/>
      <c r="K339" s="5"/>
      <c r="L339" s="5"/>
      <c r="M339" s="5"/>
      <c r="N339" s="5"/>
      <c r="O339" s="5"/>
      <c r="P339" s="5"/>
      <c r="Q339" s="5"/>
      <c r="R339" s="5"/>
      <c r="S339" s="5"/>
    </row>
    <row r="340" spans="8:19" s="29" customFormat="1">
      <c r="H340" s="90"/>
      <c r="K340" s="5"/>
      <c r="L340" s="5"/>
      <c r="M340" s="5"/>
      <c r="N340" s="5"/>
      <c r="O340" s="5"/>
      <c r="P340" s="5"/>
      <c r="Q340" s="5"/>
      <c r="R340" s="5"/>
      <c r="S340" s="5"/>
    </row>
    <row r="341" spans="8:19" s="29" customFormat="1">
      <c r="H341" s="90"/>
      <c r="K341" s="5"/>
      <c r="L341" s="5"/>
      <c r="M341" s="5"/>
      <c r="N341" s="5"/>
      <c r="O341" s="5"/>
      <c r="P341" s="5"/>
      <c r="Q341" s="5"/>
      <c r="R341" s="5"/>
      <c r="S341" s="5"/>
    </row>
    <row r="342" spans="8:19" s="29" customFormat="1">
      <c r="H342" s="90"/>
      <c r="K342" s="5"/>
      <c r="L342" s="5"/>
      <c r="M342" s="5"/>
      <c r="N342" s="5"/>
      <c r="O342" s="5"/>
      <c r="P342" s="5"/>
      <c r="Q342" s="5"/>
      <c r="R342" s="5"/>
      <c r="S342" s="5"/>
    </row>
    <row r="343" spans="8:19" s="29" customFormat="1">
      <c r="H343" s="90"/>
      <c r="K343" s="5"/>
      <c r="L343" s="5"/>
      <c r="M343" s="5"/>
      <c r="N343" s="5"/>
      <c r="O343" s="5"/>
      <c r="P343" s="5"/>
      <c r="Q343" s="5"/>
      <c r="R343" s="5"/>
      <c r="S343" s="5"/>
    </row>
    <row r="344" spans="8:19" s="29" customFormat="1">
      <c r="H344" s="90"/>
      <c r="K344" s="5"/>
      <c r="L344" s="5"/>
      <c r="M344" s="5"/>
      <c r="N344" s="5"/>
      <c r="O344" s="5"/>
      <c r="P344" s="5"/>
      <c r="Q344" s="5"/>
      <c r="R344" s="5"/>
      <c r="S344" s="5"/>
    </row>
    <row r="345" spans="8:19" s="29" customFormat="1">
      <c r="H345" s="90"/>
      <c r="K345" s="5"/>
      <c r="L345" s="5"/>
      <c r="M345" s="5"/>
      <c r="N345" s="5"/>
      <c r="O345" s="5"/>
      <c r="P345" s="5"/>
      <c r="Q345" s="5"/>
      <c r="R345" s="5"/>
      <c r="S345" s="5"/>
    </row>
    <row r="346" spans="8:19" s="29" customFormat="1">
      <c r="H346" s="90"/>
      <c r="K346" s="5"/>
      <c r="L346" s="5"/>
      <c r="M346" s="5"/>
      <c r="N346" s="5"/>
      <c r="O346" s="5"/>
      <c r="P346" s="5"/>
      <c r="Q346" s="5"/>
      <c r="R346" s="5"/>
      <c r="S346" s="5"/>
    </row>
    <row r="347" spans="8:19" s="29" customFormat="1">
      <c r="H347" s="90"/>
      <c r="K347" s="5"/>
      <c r="L347" s="5"/>
      <c r="M347" s="5"/>
      <c r="N347" s="5"/>
      <c r="O347" s="5"/>
      <c r="P347" s="5"/>
      <c r="Q347" s="5"/>
      <c r="R347" s="5"/>
      <c r="S347" s="5"/>
    </row>
    <row r="348" spans="8:19" s="29" customFormat="1">
      <c r="H348" s="90"/>
      <c r="K348" s="5"/>
      <c r="L348" s="5"/>
      <c r="M348" s="5"/>
      <c r="N348" s="5"/>
      <c r="O348" s="5"/>
      <c r="P348" s="5"/>
      <c r="Q348" s="5"/>
      <c r="R348" s="5"/>
      <c r="S348" s="5"/>
    </row>
    <row r="349" spans="8:19" s="29" customFormat="1">
      <c r="H349" s="90"/>
      <c r="K349" s="5"/>
      <c r="L349" s="5"/>
      <c r="M349" s="5"/>
      <c r="N349" s="5"/>
      <c r="O349" s="5"/>
      <c r="P349" s="5"/>
      <c r="Q349" s="5"/>
      <c r="R349" s="5"/>
      <c r="S349" s="5"/>
    </row>
    <row r="350" spans="8:19" s="29" customFormat="1">
      <c r="H350" s="90"/>
      <c r="K350" s="5"/>
      <c r="L350" s="5"/>
      <c r="M350" s="5"/>
      <c r="N350" s="5"/>
      <c r="O350" s="5"/>
      <c r="P350" s="5"/>
      <c r="Q350" s="5"/>
      <c r="R350" s="5"/>
      <c r="S350" s="5"/>
    </row>
    <row r="351" spans="8:19" s="29" customFormat="1">
      <c r="H351" s="90"/>
      <c r="K351" s="5"/>
      <c r="L351" s="5"/>
      <c r="M351" s="5"/>
      <c r="N351" s="5"/>
      <c r="O351" s="5"/>
      <c r="P351" s="5"/>
      <c r="Q351" s="5"/>
      <c r="R351" s="5"/>
      <c r="S351" s="5"/>
    </row>
    <row r="352" spans="8:19" s="29" customFormat="1">
      <c r="H352" s="90"/>
      <c r="K352" s="5"/>
      <c r="L352" s="5"/>
      <c r="M352" s="5"/>
      <c r="N352" s="5"/>
      <c r="O352" s="5"/>
      <c r="P352" s="5"/>
      <c r="Q352" s="5"/>
      <c r="R352" s="5"/>
      <c r="S352" s="5"/>
    </row>
    <row r="353" spans="8:19" s="29" customFormat="1">
      <c r="H353" s="90"/>
      <c r="K353" s="5"/>
      <c r="L353" s="5"/>
      <c r="M353" s="5"/>
      <c r="N353" s="5"/>
      <c r="O353" s="5"/>
      <c r="P353" s="5"/>
      <c r="Q353" s="5"/>
      <c r="R353" s="5"/>
      <c r="S353" s="5"/>
    </row>
    <row r="354" spans="8:19" s="29" customFormat="1">
      <c r="H354" s="90"/>
      <c r="K354" s="5"/>
      <c r="L354" s="5"/>
      <c r="M354" s="5"/>
      <c r="N354" s="5"/>
      <c r="O354" s="5"/>
      <c r="P354" s="5"/>
      <c r="Q354" s="5"/>
      <c r="R354" s="5"/>
      <c r="S354" s="5"/>
    </row>
    <row r="355" spans="8:19" s="29" customFormat="1">
      <c r="H355" s="90"/>
      <c r="K355" s="5"/>
      <c r="L355" s="5"/>
      <c r="M355" s="5"/>
      <c r="N355" s="5"/>
      <c r="O355" s="5"/>
      <c r="P355" s="5"/>
      <c r="Q355" s="5"/>
      <c r="R355" s="5"/>
      <c r="S355" s="5"/>
    </row>
    <row r="356" spans="8:19" s="29" customFormat="1">
      <c r="H356" s="90"/>
      <c r="K356" s="5"/>
      <c r="L356" s="5"/>
      <c r="M356" s="5"/>
      <c r="N356" s="5"/>
      <c r="O356" s="5"/>
      <c r="P356" s="5"/>
      <c r="Q356" s="5"/>
      <c r="R356" s="5"/>
      <c r="S356" s="5"/>
    </row>
    <row r="357" spans="8:19" s="29" customFormat="1">
      <c r="H357" s="90"/>
      <c r="K357" s="5"/>
      <c r="L357" s="5"/>
      <c r="M357" s="5"/>
      <c r="N357" s="5"/>
      <c r="O357" s="5"/>
      <c r="P357" s="5"/>
      <c r="Q357" s="5"/>
      <c r="R357" s="5"/>
      <c r="S357" s="5"/>
    </row>
    <row r="358" spans="8:19" s="29" customFormat="1">
      <c r="H358" s="90"/>
      <c r="K358" s="5"/>
      <c r="L358" s="5"/>
      <c r="M358" s="5"/>
      <c r="N358" s="5"/>
      <c r="O358" s="5"/>
      <c r="P358" s="5"/>
      <c r="Q358" s="5"/>
      <c r="R358" s="5"/>
      <c r="S358" s="5"/>
    </row>
    <row r="359" spans="8:19" s="29" customFormat="1">
      <c r="H359" s="90"/>
      <c r="K359" s="5"/>
      <c r="L359" s="5"/>
      <c r="M359" s="5"/>
      <c r="N359" s="5"/>
      <c r="O359" s="5"/>
      <c r="P359" s="5"/>
      <c r="Q359" s="5"/>
      <c r="R359" s="5"/>
      <c r="S359" s="5"/>
    </row>
    <row r="360" spans="8:19" s="29" customFormat="1">
      <c r="H360" s="90"/>
      <c r="K360" s="5"/>
      <c r="L360" s="5"/>
      <c r="M360" s="5"/>
      <c r="N360" s="5"/>
      <c r="O360" s="5"/>
      <c r="P360" s="5"/>
      <c r="Q360" s="5"/>
      <c r="R360" s="5"/>
      <c r="S360" s="5"/>
    </row>
    <row r="361" spans="8:19" s="29" customFormat="1">
      <c r="H361" s="90"/>
      <c r="K361" s="5"/>
      <c r="L361" s="5"/>
      <c r="M361" s="5"/>
      <c r="N361" s="5"/>
      <c r="O361" s="5"/>
      <c r="P361" s="5"/>
      <c r="Q361" s="5"/>
      <c r="R361" s="5"/>
      <c r="S361" s="5"/>
    </row>
    <row r="362" spans="8:19" s="29" customFormat="1">
      <c r="H362" s="90"/>
      <c r="K362" s="5"/>
      <c r="L362" s="5"/>
      <c r="M362" s="5"/>
      <c r="N362" s="5"/>
      <c r="O362" s="5"/>
      <c r="P362" s="5"/>
      <c r="Q362" s="5"/>
      <c r="R362" s="5"/>
      <c r="S362" s="5"/>
    </row>
    <row r="363" spans="8:19" s="29" customFormat="1">
      <c r="H363" s="90"/>
      <c r="K363" s="5"/>
      <c r="L363" s="5"/>
      <c r="M363" s="5"/>
      <c r="N363" s="5"/>
      <c r="O363" s="5"/>
      <c r="P363" s="5"/>
      <c r="Q363" s="5"/>
      <c r="R363" s="5"/>
      <c r="S363" s="5"/>
    </row>
    <row r="364" spans="8:19" s="29" customFormat="1">
      <c r="H364" s="90"/>
      <c r="K364" s="5"/>
      <c r="L364" s="5"/>
      <c r="M364" s="5"/>
      <c r="N364" s="5"/>
      <c r="O364" s="5"/>
      <c r="P364" s="5"/>
      <c r="Q364" s="5"/>
      <c r="R364" s="5"/>
      <c r="S364" s="5"/>
    </row>
    <row r="365" spans="8:19" s="29" customFormat="1">
      <c r="H365" s="90"/>
      <c r="K365" s="5"/>
      <c r="L365" s="5"/>
      <c r="M365" s="5"/>
      <c r="N365" s="5"/>
      <c r="O365" s="5"/>
      <c r="P365" s="5"/>
      <c r="Q365" s="5"/>
      <c r="R365" s="5"/>
      <c r="S365" s="5"/>
    </row>
    <row r="366" spans="8:19" s="29" customFormat="1">
      <c r="H366" s="90"/>
      <c r="K366" s="5"/>
      <c r="L366" s="5"/>
      <c r="M366" s="5"/>
      <c r="N366" s="5"/>
      <c r="O366" s="5"/>
      <c r="P366" s="5"/>
      <c r="Q366" s="5"/>
      <c r="R366" s="5"/>
      <c r="S366" s="5"/>
    </row>
    <row r="367" spans="8:19" s="29" customFormat="1">
      <c r="H367" s="90"/>
      <c r="K367" s="5"/>
      <c r="L367" s="5"/>
      <c r="M367" s="5"/>
      <c r="N367" s="5"/>
      <c r="O367" s="5"/>
      <c r="P367" s="5"/>
      <c r="Q367" s="5"/>
      <c r="R367" s="5"/>
      <c r="S367" s="5"/>
    </row>
    <row r="368" spans="8:19" s="29" customFormat="1">
      <c r="H368" s="90"/>
      <c r="K368" s="5"/>
      <c r="L368" s="5"/>
      <c r="M368" s="5"/>
      <c r="N368" s="5"/>
      <c r="O368" s="5"/>
      <c r="P368" s="5"/>
      <c r="Q368" s="5"/>
      <c r="R368" s="5"/>
      <c r="S368" s="5"/>
    </row>
    <row r="369" spans="8:19" s="29" customFormat="1">
      <c r="H369" s="90"/>
      <c r="K369" s="5"/>
      <c r="L369" s="5"/>
      <c r="M369" s="5"/>
      <c r="N369" s="5"/>
      <c r="O369" s="5"/>
      <c r="P369" s="5"/>
      <c r="Q369" s="5"/>
      <c r="R369" s="5"/>
      <c r="S369" s="5"/>
    </row>
    <row r="370" spans="8:19" s="29" customFormat="1">
      <c r="H370" s="90"/>
      <c r="K370" s="5"/>
      <c r="L370" s="5"/>
      <c r="M370" s="5"/>
      <c r="N370" s="5"/>
      <c r="O370" s="5"/>
      <c r="P370" s="5"/>
      <c r="Q370" s="5"/>
      <c r="R370" s="5"/>
      <c r="S370" s="5"/>
    </row>
    <row r="371" spans="8:19" s="29" customFormat="1">
      <c r="H371" s="90"/>
      <c r="K371" s="5"/>
      <c r="L371" s="5"/>
      <c r="M371" s="5"/>
      <c r="N371" s="5"/>
      <c r="O371" s="5"/>
      <c r="P371" s="5"/>
      <c r="Q371" s="5"/>
      <c r="R371" s="5"/>
      <c r="S371" s="5"/>
    </row>
    <row r="372" spans="8:19" s="29" customFormat="1">
      <c r="H372" s="90"/>
      <c r="K372" s="5"/>
      <c r="L372" s="5"/>
      <c r="M372" s="5"/>
      <c r="N372" s="5"/>
      <c r="O372" s="5"/>
      <c r="P372" s="5"/>
      <c r="Q372" s="5"/>
      <c r="R372" s="5"/>
      <c r="S372" s="5"/>
    </row>
    <row r="373" spans="8:19" s="29" customFormat="1">
      <c r="H373" s="90"/>
      <c r="K373" s="5"/>
      <c r="L373" s="5"/>
      <c r="M373" s="5"/>
      <c r="N373" s="5"/>
      <c r="O373" s="5"/>
      <c r="P373" s="5"/>
      <c r="Q373" s="5"/>
      <c r="R373" s="5"/>
      <c r="S373" s="5"/>
    </row>
    <row r="374" spans="8:19" s="29" customFormat="1">
      <c r="H374" s="90"/>
      <c r="K374" s="5"/>
      <c r="L374" s="5"/>
      <c r="M374" s="5"/>
      <c r="N374" s="5"/>
      <c r="O374" s="5"/>
      <c r="P374" s="5"/>
      <c r="Q374" s="5"/>
      <c r="R374" s="5"/>
      <c r="S374" s="5"/>
    </row>
    <row r="375" spans="8:19" s="29" customFormat="1">
      <c r="H375" s="90"/>
      <c r="K375" s="5"/>
      <c r="L375" s="5"/>
      <c r="M375" s="5"/>
      <c r="N375" s="5"/>
      <c r="O375" s="5"/>
      <c r="P375" s="5"/>
      <c r="Q375" s="5"/>
      <c r="R375" s="5"/>
      <c r="S375" s="5"/>
    </row>
    <row r="376" spans="8:19" s="29" customFormat="1">
      <c r="H376" s="90"/>
      <c r="K376" s="5"/>
      <c r="L376" s="5"/>
      <c r="M376" s="5"/>
      <c r="N376" s="5"/>
      <c r="O376" s="5"/>
      <c r="P376" s="5"/>
      <c r="Q376" s="5"/>
      <c r="R376" s="5"/>
      <c r="S376" s="5"/>
    </row>
    <row r="377" spans="8:19" s="29" customFormat="1">
      <c r="H377" s="90"/>
      <c r="K377" s="5"/>
      <c r="L377" s="5"/>
      <c r="M377" s="5"/>
      <c r="N377" s="5"/>
      <c r="O377" s="5"/>
      <c r="P377" s="5"/>
      <c r="Q377" s="5"/>
      <c r="R377" s="5"/>
      <c r="S377" s="5"/>
    </row>
    <row r="378" spans="8:19" s="29" customFormat="1">
      <c r="H378" s="90"/>
      <c r="K378" s="5"/>
      <c r="L378" s="5"/>
      <c r="M378" s="5"/>
      <c r="N378" s="5"/>
      <c r="O378" s="5"/>
      <c r="P378" s="5"/>
      <c r="Q378" s="5"/>
      <c r="R378" s="5"/>
      <c r="S378" s="5"/>
    </row>
    <row r="379" spans="8:19" s="29" customFormat="1">
      <c r="H379" s="90"/>
      <c r="K379" s="5"/>
      <c r="L379" s="5"/>
      <c r="M379" s="5"/>
      <c r="N379" s="5"/>
      <c r="O379" s="5"/>
      <c r="P379" s="5"/>
      <c r="Q379" s="5"/>
      <c r="R379" s="5"/>
      <c r="S379" s="5"/>
    </row>
    <row r="380" spans="8:19" s="29" customFormat="1">
      <c r="H380" s="90"/>
      <c r="K380" s="5"/>
      <c r="L380" s="5"/>
      <c r="M380" s="5"/>
      <c r="N380" s="5"/>
      <c r="O380" s="5"/>
      <c r="P380" s="5"/>
      <c r="Q380" s="5"/>
      <c r="R380" s="5"/>
      <c r="S380" s="5"/>
    </row>
    <row r="381" spans="8:19" s="29" customFormat="1">
      <c r="H381" s="90"/>
      <c r="K381" s="5"/>
      <c r="L381" s="5"/>
      <c r="M381" s="5"/>
      <c r="N381" s="5"/>
      <c r="O381" s="5"/>
      <c r="P381" s="5"/>
      <c r="Q381" s="5"/>
      <c r="R381" s="5"/>
      <c r="S381" s="5"/>
    </row>
    <row r="382" spans="8:19" s="29" customFormat="1">
      <c r="H382" s="90"/>
      <c r="K382" s="5"/>
      <c r="L382" s="5"/>
      <c r="M382" s="5"/>
      <c r="N382" s="5"/>
      <c r="O382" s="5"/>
      <c r="P382" s="5"/>
      <c r="Q382" s="5"/>
      <c r="R382" s="5"/>
      <c r="S382" s="5"/>
    </row>
    <row r="383" spans="8:19" s="29" customFormat="1">
      <c r="H383" s="90"/>
      <c r="K383" s="5"/>
      <c r="L383" s="5"/>
      <c r="M383" s="5"/>
      <c r="N383" s="5"/>
      <c r="O383" s="5"/>
      <c r="P383" s="5"/>
      <c r="Q383" s="5"/>
      <c r="R383" s="5"/>
      <c r="S383" s="5"/>
    </row>
    <row r="384" spans="8:19" s="29" customFormat="1">
      <c r="H384" s="90"/>
      <c r="K384" s="5"/>
      <c r="L384" s="5"/>
      <c r="M384" s="5"/>
      <c r="N384" s="5"/>
      <c r="O384" s="5"/>
      <c r="P384" s="5"/>
      <c r="Q384" s="5"/>
      <c r="R384" s="5"/>
      <c r="S384" s="5"/>
    </row>
    <row r="385" spans="8:19" s="29" customFormat="1">
      <c r="H385" s="90"/>
      <c r="K385" s="5"/>
      <c r="L385" s="5"/>
      <c r="M385" s="5"/>
      <c r="N385" s="5"/>
      <c r="O385" s="5"/>
      <c r="P385" s="5"/>
      <c r="Q385" s="5"/>
      <c r="R385" s="5"/>
      <c r="S385" s="5"/>
    </row>
    <row r="386" spans="8:19" s="29" customFormat="1">
      <c r="H386" s="90"/>
      <c r="K386" s="5"/>
      <c r="L386" s="5"/>
      <c r="M386" s="5"/>
      <c r="N386" s="5"/>
      <c r="O386" s="5"/>
      <c r="P386" s="5"/>
      <c r="Q386" s="5"/>
      <c r="R386" s="5"/>
      <c r="S386" s="5"/>
    </row>
    <row r="387" spans="8:19" s="29" customFormat="1">
      <c r="H387" s="90"/>
      <c r="K387" s="5"/>
      <c r="L387" s="5"/>
      <c r="M387" s="5"/>
      <c r="N387" s="5"/>
      <c r="O387" s="5"/>
      <c r="P387" s="5"/>
      <c r="Q387" s="5"/>
      <c r="R387" s="5"/>
      <c r="S387" s="5"/>
    </row>
    <row r="388" spans="8:19" s="29" customFormat="1">
      <c r="H388" s="90"/>
      <c r="K388" s="5"/>
      <c r="L388" s="5"/>
      <c r="M388" s="5"/>
      <c r="N388" s="5"/>
      <c r="O388" s="5"/>
      <c r="P388" s="5"/>
      <c r="Q388" s="5"/>
      <c r="R388" s="5"/>
      <c r="S388" s="5"/>
    </row>
    <row r="389" spans="8:19" s="29" customFormat="1">
      <c r="H389" s="90"/>
      <c r="K389" s="5"/>
      <c r="L389" s="5"/>
      <c r="M389" s="5"/>
      <c r="N389" s="5"/>
      <c r="O389" s="5"/>
      <c r="P389" s="5"/>
      <c r="Q389" s="5"/>
      <c r="R389" s="5"/>
      <c r="S389" s="5"/>
    </row>
    <row r="390" spans="8:19" s="29" customFormat="1">
      <c r="H390" s="90"/>
      <c r="K390" s="5"/>
      <c r="L390" s="5"/>
      <c r="M390" s="5"/>
      <c r="N390" s="5"/>
      <c r="O390" s="5"/>
      <c r="P390" s="5"/>
      <c r="Q390" s="5"/>
      <c r="R390" s="5"/>
      <c r="S390" s="5"/>
    </row>
    <row r="391" spans="8:19" s="29" customFormat="1">
      <c r="H391" s="90"/>
      <c r="K391" s="5"/>
      <c r="L391" s="5"/>
      <c r="M391" s="5"/>
      <c r="N391" s="5"/>
      <c r="O391" s="5"/>
      <c r="P391" s="5"/>
      <c r="Q391" s="5"/>
      <c r="R391" s="5"/>
      <c r="S391" s="5"/>
    </row>
    <row r="392" spans="8:19" s="29" customFormat="1">
      <c r="H392" s="90"/>
      <c r="K392" s="5"/>
      <c r="L392" s="5"/>
      <c r="M392" s="5"/>
      <c r="N392" s="5"/>
      <c r="O392" s="5"/>
      <c r="P392" s="5"/>
      <c r="Q392" s="5"/>
      <c r="R392" s="5"/>
      <c r="S392" s="5"/>
    </row>
    <row r="393" spans="8:19" s="29" customFormat="1">
      <c r="H393" s="90"/>
      <c r="K393" s="5"/>
      <c r="L393" s="5"/>
      <c r="M393" s="5"/>
      <c r="N393" s="5"/>
      <c r="O393" s="5"/>
      <c r="P393" s="5"/>
      <c r="Q393" s="5"/>
      <c r="R393" s="5"/>
      <c r="S393" s="5"/>
    </row>
    <row r="394" spans="8:19" s="29" customFormat="1">
      <c r="H394" s="90"/>
      <c r="K394" s="5"/>
      <c r="L394" s="5"/>
      <c r="M394" s="5"/>
      <c r="N394" s="5"/>
      <c r="O394" s="5"/>
      <c r="P394" s="5"/>
      <c r="Q394" s="5"/>
      <c r="R394" s="5"/>
      <c r="S394" s="5"/>
    </row>
    <row r="395" spans="8:19" s="29" customFormat="1">
      <c r="H395" s="90"/>
      <c r="K395" s="5"/>
      <c r="L395" s="5"/>
      <c r="M395" s="5"/>
      <c r="N395" s="5"/>
      <c r="O395" s="5"/>
      <c r="P395" s="5"/>
      <c r="Q395" s="5"/>
      <c r="R395" s="5"/>
      <c r="S395" s="5"/>
    </row>
    <row r="396" spans="8:19" s="29" customFormat="1">
      <c r="H396" s="90"/>
      <c r="K396" s="5"/>
      <c r="L396" s="5"/>
      <c r="M396" s="5"/>
      <c r="N396" s="5"/>
      <c r="O396" s="5"/>
      <c r="P396" s="5"/>
      <c r="Q396" s="5"/>
      <c r="R396" s="5"/>
      <c r="S396" s="5"/>
    </row>
    <row r="397" spans="8:19" s="29" customFormat="1">
      <c r="H397" s="90"/>
      <c r="K397" s="5"/>
      <c r="L397" s="5"/>
      <c r="M397" s="5"/>
      <c r="N397" s="5"/>
      <c r="O397" s="5"/>
      <c r="P397" s="5"/>
      <c r="Q397" s="5"/>
      <c r="R397" s="5"/>
      <c r="S397" s="5"/>
    </row>
    <row r="398" spans="8:19" s="29" customFormat="1">
      <c r="H398" s="90"/>
      <c r="K398" s="5"/>
      <c r="L398" s="5"/>
      <c r="M398" s="5"/>
      <c r="N398" s="5"/>
      <c r="O398" s="5"/>
      <c r="P398" s="5"/>
      <c r="Q398" s="5"/>
      <c r="R398" s="5"/>
      <c r="S398" s="5"/>
    </row>
    <row r="399" spans="8:19" s="29" customFormat="1">
      <c r="H399" s="90"/>
      <c r="K399" s="5"/>
      <c r="L399" s="5"/>
      <c r="M399" s="5"/>
      <c r="N399" s="5"/>
      <c r="O399" s="5"/>
      <c r="P399" s="5"/>
      <c r="Q399" s="5"/>
      <c r="R399" s="5"/>
      <c r="S399" s="5"/>
    </row>
    <row r="400" spans="8:19" s="29" customFormat="1">
      <c r="H400" s="90"/>
      <c r="K400" s="5"/>
      <c r="L400" s="5"/>
      <c r="M400" s="5"/>
      <c r="N400" s="5"/>
      <c r="O400" s="5"/>
      <c r="P400" s="5"/>
      <c r="Q400" s="5"/>
      <c r="R400" s="5"/>
      <c r="S400" s="5"/>
    </row>
    <row r="401" spans="8:19" s="29" customFormat="1">
      <c r="H401" s="90"/>
      <c r="K401" s="5"/>
      <c r="L401" s="5"/>
      <c r="M401" s="5"/>
      <c r="N401" s="5"/>
      <c r="O401" s="5"/>
      <c r="P401" s="5"/>
      <c r="Q401" s="5"/>
      <c r="R401" s="5"/>
      <c r="S401" s="5"/>
    </row>
    <row r="402" spans="8:19" s="29" customFormat="1">
      <c r="H402" s="90"/>
      <c r="K402" s="5"/>
      <c r="L402" s="5"/>
      <c r="M402" s="5"/>
      <c r="N402" s="5"/>
      <c r="O402" s="5"/>
      <c r="P402" s="5"/>
      <c r="Q402" s="5"/>
      <c r="R402" s="5"/>
      <c r="S402" s="5"/>
    </row>
    <row r="403" spans="8:19" s="29" customFormat="1">
      <c r="H403" s="90"/>
      <c r="K403" s="5"/>
      <c r="L403" s="5"/>
      <c r="M403" s="5"/>
      <c r="N403" s="5"/>
      <c r="O403" s="5"/>
      <c r="P403" s="5"/>
      <c r="Q403" s="5"/>
      <c r="R403" s="5"/>
      <c r="S403" s="5"/>
    </row>
    <row r="404" spans="8:19" s="29" customFormat="1">
      <c r="H404" s="90"/>
      <c r="K404" s="5"/>
      <c r="L404" s="5"/>
      <c r="M404" s="5"/>
      <c r="N404" s="5"/>
      <c r="O404" s="5"/>
      <c r="P404" s="5"/>
      <c r="Q404" s="5"/>
      <c r="R404" s="5"/>
      <c r="S404" s="5"/>
    </row>
    <row r="405" spans="8:19" s="29" customFormat="1">
      <c r="H405" s="90"/>
      <c r="K405" s="5"/>
      <c r="L405" s="5"/>
      <c r="M405" s="5"/>
      <c r="N405" s="5"/>
      <c r="O405" s="5"/>
      <c r="P405" s="5"/>
      <c r="Q405" s="5"/>
      <c r="R405" s="5"/>
      <c r="S405" s="5"/>
    </row>
    <row r="406" spans="8:19" s="29" customFormat="1">
      <c r="H406" s="90"/>
      <c r="K406" s="5"/>
      <c r="L406" s="5"/>
      <c r="M406" s="5"/>
      <c r="N406" s="5"/>
      <c r="O406" s="5"/>
      <c r="P406" s="5"/>
      <c r="Q406" s="5"/>
      <c r="R406" s="5"/>
      <c r="S406" s="5"/>
    </row>
    <row r="407" spans="8:19" s="29" customFormat="1">
      <c r="H407" s="90"/>
      <c r="K407" s="5"/>
      <c r="L407" s="5"/>
      <c r="M407" s="5"/>
      <c r="N407" s="5"/>
      <c r="O407" s="5"/>
      <c r="P407" s="5"/>
      <c r="Q407" s="5"/>
      <c r="R407" s="5"/>
      <c r="S407" s="5"/>
    </row>
    <row r="408" spans="8:19" s="29" customFormat="1">
      <c r="H408" s="90"/>
      <c r="K408" s="5"/>
      <c r="L408" s="5"/>
      <c r="M408" s="5"/>
      <c r="N408" s="5"/>
      <c r="O408" s="5"/>
      <c r="P408" s="5"/>
      <c r="Q408" s="5"/>
      <c r="R408" s="5"/>
      <c r="S408" s="5"/>
    </row>
    <row r="409" spans="8:19" s="29" customFormat="1">
      <c r="H409" s="90"/>
      <c r="K409" s="5"/>
      <c r="L409" s="5"/>
      <c r="M409" s="5"/>
      <c r="N409" s="5"/>
      <c r="O409" s="5"/>
      <c r="P409" s="5"/>
      <c r="Q409" s="5"/>
      <c r="R409" s="5"/>
      <c r="S409" s="5"/>
    </row>
    <row r="410" spans="8:19" s="29" customFormat="1">
      <c r="H410" s="90"/>
      <c r="K410" s="5"/>
      <c r="L410" s="5"/>
      <c r="M410" s="5"/>
      <c r="N410" s="5"/>
      <c r="O410" s="5"/>
      <c r="P410" s="5"/>
      <c r="Q410" s="5"/>
      <c r="R410" s="5"/>
      <c r="S410" s="5"/>
    </row>
    <row r="411" spans="8:19" s="29" customFormat="1">
      <c r="H411" s="90"/>
      <c r="K411" s="5"/>
      <c r="L411" s="5"/>
      <c r="M411" s="5"/>
      <c r="N411" s="5"/>
      <c r="O411" s="5"/>
      <c r="P411" s="5"/>
      <c r="Q411" s="5"/>
      <c r="R411" s="5"/>
      <c r="S411" s="5"/>
    </row>
    <row r="412" spans="8:19" s="29" customFormat="1">
      <c r="H412" s="90"/>
      <c r="K412" s="5"/>
      <c r="L412" s="5"/>
      <c r="M412" s="5"/>
      <c r="N412" s="5"/>
      <c r="O412" s="5"/>
      <c r="P412" s="5"/>
      <c r="Q412" s="5"/>
      <c r="R412" s="5"/>
      <c r="S412" s="5"/>
    </row>
    <row r="413" spans="8:19" s="29" customFormat="1">
      <c r="H413" s="90"/>
      <c r="K413" s="5"/>
      <c r="L413" s="5"/>
      <c r="M413" s="5"/>
      <c r="N413" s="5"/>
      <c r="O413" s="5"/>
      <c r="P413" s="5"/>
      <c r="Q413" s="5"/>
      <c r="R413" s="5"/>
      <c r="S413" s="5"/>
    </row>
    <row r="414" spans="8:19" s="29" customFormat="1">
      <c r="H414" s="90"/>
      <c r="K414" s="5"/>
      <c r="L414" s="5"/>
      <c r="M414" s="5"/>
      <c r="N414" s="5"/>
      <c r="O414" s="5"/>
      <c r="P414" s="5"/>
      <c r="Q414" s="5"/>
      <c r="R414" s="5"/>
      <c r="S414" s="5"/>
    </row>
    <row r="415" spans="8:19" s="29" customFormat="1">
      <c r="H415" s="90"/>
      <c r="K415" s="5"/>
      <c r="L415" s="5"/>
      <c r="M415" s="5"/>
      <c r="N415" s="5"/>
      <c r="O415" s="5"/>
      <c r="P415" s="5"/>
      <c r="Q415" s="5"/>
      <c r="R415" s="5"/>
      <c r="S415" s="5"/>
    </row>
    <row r="416" spans="8:19" s="29" customFormat="1">
      <c r="H416" s="90"/>
      <c r="K416" s="5"/>
      <c r="L416" s="5"/>
      <c r="M416" s="5"/>
      <c r="N416" s="5"/>
      <c r="O416" s="5"/>
      <c r="P416" s="5"/>
      <c r="Q416" s="5"/>
      <c r="R416" s="5"/>
      <c r="S416" s="5"/>
    </row>
    <row r="417" spans="8:19" s="29" customFormat="1">
      <c r="H417" s="90"/>
      <c r="K417" s="5"/>
      <c r="L417" s="5"/>
      <c r="M417" s="5"/>
      <c r="N417" s="5"/>
      <c r="O417" s="5"/>
      <c r="P417" s="5"/>
      <c r="Q417" s="5"/>
      <c r="R417" s="5"/>
      <c r="S417" s="5"/>
    </row>
    <row r="418" spans="8:19" s="29" customFormat="1">
      <c r="H418" s="90"/>
      <c r="K418" s="5"/>
      <c r="L418" s="5"/>
      <c r="M418" s="5"/>
      <c r="N418" s="5"/>
      <c r="O418" s="5"/>
      <c r="P418" s="5"/>
      <c r="Q418" s="5"/>
      <c r="R418" s="5"/>
      <c r="S418" s="5"/>
    </row>
    <row r="419" spans="8:19" s="29" customFormat="1">
      <c r="H419" s="90"/>
      <c r="K419" s="5"/>
      <c r="L419" s="5"/>
      <c r="M419" s="5"/>
      <c r="N419" s="5"/>
      <c r="O419" s="5"/>
      <c r="P419" s="5"/>
      <c r="Q419" s="5"/>
      <c r="R419" s="5"/>
      <c r="S419" s="5"/>
    </row>
    <row r="420" spans="8:19" s="29" customFormat="1">
      <c r="H420" s="90"/>
      <c r="K420" s="5"/>
      <c r="L420" s="5"/>
      <c r="M420" s="5"/>
      <c r="N420" s="5"/>
      <c r="O420" s="5"/>
      <c r="P420" s="5"/>
      <c r="Q420" s="5"/>
      <c r="R420" s="5"/>
      <c r="S420" s="5"/>
    </row>
    <row r="421" spans="8:19" s="29" customFormat="1">
      <c r="H421" s="90"/>
      <c r="K421" s="5"/>
      <c r="L421" s="5"/>
      <c r="M421" s="5"/>
      <c r="N421" s="5"/>
      <c r="O421" s="5"/>
      <c r="P421" s="5"/>
      <c r="Q421" s="5"/>
      <c r="R421" s="5"/>
      <c r="S421" s="5"/>
    </row>
    <row r="422" spans="8:19" s="29" customFormat="1">
      <c r="H422" s="90"/>
      <c r="K422" s="5"/>
      <c r="L422" s="5"/>
      <c r="M422" s="5"/>
      <c r="N422" s="5"/>
      <c r="O422" s="5"/>
      <c r="P422" s="5"/>
      <c r="Q422" s="5"/>
      <c r="R422" s="5"/>
      <c r="S422" s="5"/>
    </row>
    <row r="423" spans="8:19" s="29" customFormat="1">
      <c r="H423" s="90"/>
      <c r="K423" s="5"/>
      <c r="L423" s="5"/>
      <c r="M423" s="5"/>
      <c r="N423" s="5"/>
      <c r="O423" s="5"/>
      <c r="P423" s="5"/>
      <c r="Q423" s="5"/>
      <c r="R423" s="5"/>
      <c r="S423" s="5"/>
    </row>
    <row r="424" spans="8:19" s="29" customFormat="1">
      <c r="H424" s="90"/>
      <c r="K424" s="5"/>
      <c r="L424" s="5"/>
      <c r="M424" s="5"/>
      <c r="N424" s="5"/>
      <c r="O424" s="5"/>
      <c r="P424" s="5"/>
      <c r="Q424" s="5"/>
      <c r="R424" s="5"/>
      <c r="S424" s="5"/>
    </row>
    <row r="425" spans="8:19" s="29" customFormat="1">
      <c r="H425" s="90"/>
      <c r="K425" s="5"/>
      <c r="L425" s="5"/>
      <c r="M425" s="5"/>
      <c r="N425" s="5"/>
      <c r="O425" s="5"/>
      <c r="P425" s="5"/>
      <c r="Q425" s="5"/>
      <c r="R425" s="5"/>
      <c r="S425" s="5"/>
    </row>
    <row r="426" spans="8:19" s="29" customFormat="1">
      <c r="H426" s="90"/>
      <c r="K426" s="5"/>
      <c r="L426" s="5"/>
      <c r="M426" s="5"/>
      <c r="N426" s="5"/>
      <c r="O426" s="5"/>
      <c r="P426" s="5"/>
      <c r="Q426" s="5"/>
      <c r="R426" s="5"/>
      <c r="S426" s="5"/>
    </row>
    <row r="427" spans="8:19" s="29" customFormat="1">
      <c r="H427" s="90"/>
      <c r="K427" s="5"/>
      <c r="L427" s="5"/>
      <c r="M427" s="5"/>
      <c r="N427" s="5"/>
      <c r="O427" s="5"/>
      <c r="P427" s="5"/>
      <c r="Q427" s="5"/>
      <c r="R427" s="5"/>
      <c r="S427" s="5"/>
    </row>
    <row r="428" spans="8:19" s="29" customFormat="1">
      <c r="H428" s="90"/>
      <c r="K428" s="5"/>
      <c r="L428" s="5"/>
      <c r="M428" s="5"/>
      <c r="N428" s="5"/>
      <c r="O428" s="5"/>
      <c r="P428" s="5"/>
      <c r="Q428" s="5"/>
      <c r="R428" s="5"/>
      <c r="S428" s="5"/>
    </row>
    <row r="429" spans="8:19" s="29" customFormat="1">
      <c r="H429" s="90"/>
      <c r="K429" s="5"/>
      <c r="L429" s="5"/>
      <c r="M429" s="5"/>
      <c r="N429" s="5"/>
      <c r="O429" s="5"/>
      <c r="P429" s="5"/>
      <c r="Q429" s="5"/>
      <c r="R429" s="5"/>
      <c r="S429" s="5"/>
    </row>
    <row r="430" spans="8:19" s="29" customFormat="1">
      <c r="H430" s="90"/>
      <c r="K430" s="5"/>
      <c r="L430" s="5"/>
      <c r="M430" s="5"/>
      <c r="N430" s="5"/>
      <c r="O430" s="5"/>
      <c r="P430" s="5"/>
      <c r="Q430" s="5"/>
      <c r="R430" s="5"/>
      <c r="S430" s="5"/>
    </row>
    <row r="431" spans="8:19" s="29" customFormat="1">
      <c r="H431" s="90"/>
      <c r="K431" s="5"/>
      <c r="L431" s="5"/>
      <c r="M431" s="5"/>
      <c r="N431" s="5"/>
      <c r="O431" s="5"/>
      <c r="P431" s="5"/>
      <c r="Q431" s="5"/>
      <c r="R431" s="5"/>
      <c r="S431" s="5"/>
    </row>
    <row r="432" spans="8:19" s="29" customFormat="1">
      <c r="H432" s="90"/>
      <c r="K432" s="5"/>
      <c r="L432" s="5"/>
      <c r="M432" s="5"/>
      <c r="N432" s="5"/>
      <c r="O432" s="5"/>
      <c r="P432" s="5"/>
      <c r="Q432" s="5"/>
      <c r="R432" s="5"/>
      <c r="S432" s="5"/>
    </row>
    <row r="433" spans="8:19" s="29" customFormat="1">
      <c r="H433" s="90"/>
      <c r="K433" s="5"/>
      <c r="L433" s="5"/>
      <c r="M433" s="5"/>
      <c r="N433" s="5"/>
      <c r="O433" s="5"/>
      <c r="P433" s="5"/>
      <c r="Q433" s="5"/>
      <c r="R433" s="5"/>
      <c r="S433" s="5"/>
    </row>
    <row r="434" spans="8:19" s="29" customFormat="1">
      <c r="H434" s="90"/>
      <c r="K434" s="5"/>
      <c r="L434" s="5"/>
      <c r="M434" s="5"/>
      <c r="N434" s="5"/>
      <c r="O434" s="5"/>
      <c r="P434" s="5"/>
      <c r="Q434" s="5"/>
      <c r="R434" s="5"/>
      <c r="S434" s="5"/>
    </row>
    <row r="435" spans="8:19" s="29" customFormat="1">
      <c r="H435" s="90"/>
      <c r="K435" s="5"/>
      <c r="L435" s="5"/>
      <c r="M435" s="5"/>
      <c r="N435" s="5"/>
      <c r="O435" s="5"/>
      <c r="P435" s="5"/>
      <c r="Q435" s="5"/>
      <c r="R435" s="5"/>
      <c r="S435" s="5"/>
    </row>
    <row r="436" spans="8:19" s="29" customFormat="1">
      <c r="H436" s="90"/>
      <c r="K436" s="5"/>
      <c r="L436" s="5"/>
      <c r="M436" s="5"/>
      <c r="N436" s="5"/>
      <c r="O436" s="5"/>
      <c r="P436" s="5"/>
      <c r="Q436" s="5"/>
      <c r="R436" s="5"/>
      <c r="S436" s="5"/>
    </row>
    <row r="437" spans="8:19" s="29" customFormat="1">
      <c r="H437" s="90"/>
      <c r="K437" s="5"/>
      <c r="L437" s="5"/>
      <c r="M437" s="5"/>
      <c r="N437" s="5"/>
      <c r="O437" s="5"/>
      <c r="P437" s="5"/>
      <c r="Q437" s="5"/>
      <c r="R437" s="5"/>
      <c r="S437" s="5"/>
    </row>
    <row r="438" spans="8:19" s="29" customFormat="1">
      <c r="H438" s="90"/>
      <c r="K438" s="5"/>
      <c r="L438" s="5"/>
      <c r="M438" s="5"/>
      <c r="N438" s="5"/>
      <c r="O438" s="5"/>
      <c r="P438" s="5"/>
      <c r="Q438" s="5"/>
      <c r="R438" s="5"/>
      <c r="S438" s="5"/>
    </row>
    <row r="439" spans="8:19" s="29" customFormat="1">
      <c r="H439" s="90"/>
      <c r="K439" s="5"/>
      <c r="L439" s="5"/>
      <c r="M439" s="5"/>
      <c r="N439" s="5"/>
      <c r="O439" s="5"/>
      <c r="P439" s="5"/>
      <c r="Q439" s="5"/>
      <c r="R439" s="5"/>
      <c r="S439" s="5"/>
    </row>
    <row r="440" spans="8:19" s="29" customFormat="1">
      <c r="H440" s="90"/>
      <c r="K440" s="5"/>
      <c r="L440" s="5"/>
      <c r="M440" s="5"/>
      <c r="N440" s="5"/>
      <c r="O440" s="5"/>
      <c r="P440" s="5"/>
      <c r="Q440" s="5"/>
      <c r="R440" s="5"/>
      <c r="S440" s="5"/>
    </row>
    <row r="441" spans="8:19" s="29" customFormat="1">
      <c r="H441" s="90"/>
      <c r="K441" s="5"/>
      <c r="L441" s="5"/>
      <c r="M441" s="5"/>
      <c r="N441" s="5"/>
      <c r="O441" s="5"/>
      <c r="P441" s="5"/>
      <c r="Q441" s="5"/>
      <c r="R441" s="5"/>
      <c r="S441" s="5"/>
    </row>
    <row r="442" spans="8:19" s="29" customFormat="1">
      <c r="H442" s="90"/>
      <c r="K442" s="5"/>
      <c r="L442" s="5"/>
      <c r="M442" s="5"/>
      <c r="N442" s="5"/>
      <c r="O442" s="5"/>
      <c r="P442" s="5"/>
      <c r="Q442" s="5"/>
      <c r="R442" s="5"/>
      <c r="S442" s="5"/>
    </row>
    <row r="443" spans="8:19" s="29" customFormat="1">
      <c r="H443" s="90"/>
      <c r="K443" s="5"/>
      <c r="L443" s="5"/>
      <c r="M443" s="5"/>
      <c r="N443" s="5"/>
      <c r="O443" s="5"/>
      <c r="P443" s="5"/>
      <c r="Q443" s="5"/>
      <c r="R443" s="5"/>
      <c r="S443" s="5"/>
    </row>
    <row r="444" spans="8:19" s="29" customFormat="1">
      <c r="H444" s="90"/>
      <c r="K444" s="5"/>
      <c r="L444" s="5"/>
      <c r="M444" s="5"/>
      <c r="N444" s="5"/>
      <c r="O444" s="5"/>
      <c r="P444" s="5"/>
      <c r="Q444" s="5"/>
      <c r="R444" s="5"/>
      <c r="S444" s="5"/>
    </row>
    <row r="445" spans="8:19" s="29" customFormat="1">
      <c r="H445" s="90"/>
      <c r="K445" s="5"/>
      <c r="L445" s="5"/>
      <c r="M445" s="5"/>
      <c r="N445" s="5"/>
      <c r="O445" s="5"/>
      <c r="P445" s="5"/>
      <c r="Q445" s="5"/>
      <c r="R445" s="5"/>
      <c r="S445" s="5"/>
    </row>
    <row r="446" spans="8:19" s="29" customFormat="1">
      <c r="H446" s="90"/>
      <c r="K446" s="5"/>
      <c r="L446" s="5"/>
      <c r="M446" s="5"/>
      <c r="N446" s="5"/>
      <c r="O446" s="5"/>
      <c r="P446" s="5"/>
      <c r="Q446" s="5"/>
      <c r="R446" s="5"/>
      <c r="S446" s="5"/>
    </row>
    <row r="447" spans="8:19" s="29" customFormat="1">
      <c r="H447" s="90"/>
      <c r="K447" s="5"/>
      <c r="L447" s="5"/>
      <c r="M447" s="5"/>
      <c r="N447" s="5"/>
      <c r="O447" s="5"/>
      <c r="P447" s="5"/>
      <c r="Q447" s="5"/>
      <c r="R447" s="5"/>
      <c r="S447" s="5"/>
    </row>
    <row r="448" spans="8:19" s="29" customFormat="1">
      <c r="H448" s="90"/>
      <c r="K448" s="5"/>
      <c r="L448" s="5"/>
      <c r="M448" s="5"/>
      <c r="N448" s="5"/>
      <c r="O448" s="5"/>
      <c r="P448" s="5"/>
      <c r="Q448" s="5"/>
      <c r="R448" s="5"/>
      <c r="S448" s="5"/>
    </row>
    <row r="449" spans="8:19" s="29" customFormat="1">
      <c r="H449" s="90"/>
      <c r="K449" s="5"/>
      <c r="L449" s="5"/>
      <c r="M449" s="5"/>
      <c r="N449" s="5"/>
      <c r="O449" s="5"/>
      <c r="P449" s="5"/>
      <c r="Q449" s="5"/>
      <c r="R449" s="5"/>
      <c r="S449" s="5"/>
    </row>
    <row r="450" spans="8:19" s="29" customFormat="1">
      <c r="H450" s="90"/>
      <c r="K450" s="5"/>
      <c r="L450" s="5"/>
      <c r="M450" s="5"/>
      <c r="N450" s="5"/>
      <c r="O450" s="5"/>
      <c r="P450" s="5"/>
      <c r="Q450" s="5"/>
      <c r="R450" s="5"/>
      <c r="S450" s="5"/>
    </row>
    <row r="451" spans="8:19" s="29" customFormat="1">
      <c r="H451" s="90"/>
      <c r="K451" s="5"/>
      <c r="L451" s="5"/>
      <c r="M451" s="5"/>
      <c r="N451" s="5"/>
      <c r="O451" s="5"/>
      <c r="P451" s="5"/>
      <c r="Q451" s="5"/>
      <c r="R451" s="5"/>
      <c r="S451" s="5"/>
    </row>
    <row r="452" spans="8:19" s="29" customFormat="1">
      <c r="H452" s="90"/>
      <c r="K452" s="5"/>
      <c r="L452" s="5"/>
      <c r="M452" s="5"/>
      <c r="N452" s="5"/>
      <c r="O452" s="5"/>
      <c r="P452" s="5"/>
      <c r="Q452" s="5"/>
      <c r="R452" s="5"/>
      <c r="S452" s="5"/>
    </row>
    <row r="453" spans="8:19" s="29" customFormat="1">
      <c r="H453" s="90"/>
      <c r="K453" s="5"/>
      <c r="L453" s="5"/>
      <c r="M453" s="5"/>
      <c r="N453" s="5"/>
      <c r="O453" s="5"/>
      <c r="P453" s="5"/>
      <c r="Q453" s="5"/>
      <c r="R453" s="5"/>
      <c r="S453" s="5"/>
    </row>
    <row r="454" spans="8:19" s="29" customFormat="1">
      <c r="H454" s="90"/>
      <c r="K454" s="5"/>
      <c r="L454" s="5"/>
      <c r="M454" s="5"/>
      <c r="N454" s="5"/>
      <c r="O454" s="5"/>
      <c r="P454" s="5"/>
      <c r="Q454" s="5"/>
      <c r="R454" s="5"/>
      <c r="S454" s="5"/>
    </row>
    <row r="455" spans="8:19" s="29" customFormat="1">
      <c r="H455" s="90"/>
      <c r="K455" s="5"/>
      <c r="L455" s="5"/>
      <c r="M455" s="5"/>
      <c r="N455" s="5"/>
      <c r="O455" s="5"/>
      <c r="P455" s="5"/>
      <c r="Q455" s="5"/>
      <c r="R455" s="5"/>
      <c r="S455" s="5"/>
    </row>
    <row r="456" spans="8:19" s="29" customFormat="1">
      <c r="H456" s="90"/>
      <c r="K456" s="5"/>
      <c r="L456" s="5"/>
      <c r="M456" s="5"/>
      <c r="N456" s="5"/>
      <c r="O456" s="5"/>
      <c r="P456" s="5"/>
      <c r="Q456" s="5"/>
      <c r="R456" s="5"/>
      <c r="S456" s="5"/>
    </row>
    <row r="457" spans="8:19" s="29" customFormat="1">
      <c r="H457" s="90"/>
      <c r="K457" s="5"/>
      <c r="L457" s="5"/>
      <c r="M457" s="5"/>
      <c r="N457" s="5"/>
      <c r="O457" s="5"/>
      <c r="P457" s="5"/>
      <c r="Q457" s="5"/>
      <c r="R457" s="5"/>
      <c r="S457" s="5"/>
    </row>
    <row r="458" spans="8:19" s="29" customFormat="1">
      <c r="H458" s="90"/>
      <c r="K458" s="5"/>
      <c r="L458" s="5"/>
      <c r="M458" s="5"/>
      <c r="N458" s="5"/>
      <c r="O458" s="5"/>
      <c r="P458" s="5"/>
      <c r="Q458" s="5"/>
      <c r="R458" s="5"/>
      <c r="S458" s="5"/>
    </row>
    <row r="459" spans="8:19" s="29" customFormat="1">
      <c r="H459" s="90"/>
      <c r="K459" s="5"/>
      <c r="L459" s="5"/>
      <c r="M459" s="5"/>
      <c r="N459" s="5"/>
      <c r="O459" s="5"/>
      <c r="P459" s="5"/>
      <c r="Q459" s="5"/>
      <c r="R459" s="5"/>
      <c r="S459" s="5"/>
    </row>
    <row r="460" spans="8:19" s="29" customFormat="1">
      <c r="H460" s="90"/>
      <c r="K460" s="5"/>
      <c r="L460" s="5"/>
      <c r="M460" s="5"/>
      <c r="N460" s="5"/>
      <c r="O460" s="5"/>
      <c r="P460" s="5"/>
      <c r="Q460" s="5"/>
      <c r="R460" s="5"/>
      <c r="S460" s="5"/>
    </row>
    <row r="461" spans="8:19" s="29" customFormat="1">
      <c r="H461" s="90"/>
      <c r="K461" s="5"/>
      <c r="L461" s="5"/>
      <c r="M461" s="5"/>
      <c r="N461" s="5"/>
      <c r="O461" s="5"/>
      <c r="P461" s="5"/>
      <c r="Q461" s="5"/>
      <c r="R461" s="5"/>
      <c r="S461" s="5"/>
    </row>
    <row r="462" spans="8:19" s="29" customFormat="1">
      <c r="H462" s="90"/>
      <c r="K462" s="5"/>
      <c r="L462" s="5"/>
      <c r="M462" s="5"/>
      <c r="N462" s="5"/>
      <c r="O462" s="5"/>
      <c r="P462" s="5"/>
      <c r="Q462" s="5"/>
      <c r="R462" s="5"/>
      <c r="S462" s="5"/>
    </row>
    <row r="463" spans="8:19" s="29" customFormat="1">
      <c r="H463" s="90"/>
      <c r="K463" s="5"/>
      <c r="L463" s="5"/>
      <c r="M463" s="5"/>
      <c r="N463" s="5"/>
      <c r="O463" s="5"/>
      <c r="P463" s="5"/>
      <c r="Q463" s="5"/>
      <c r="R463" s="5"/>
      <c r="S463" s="5"/>
    </row>
    <row r="464" spans="8:19" s="29" customFormat="1">
      <c r="H464" s="90"/>
      <c r="K464" s="5"/>
      <c r="L464" s="5"/>
      <c r="M464" s="5"/>
      <c r="N464" s="5"/>
      <c r="O464" s="5"/>
      <c r="P464" s="5"/>
      <c r="Q464" s="5"/>
      <c r="R464" s="5"/>
      <c r="S464" s="5"/>
    </row>
    <row r="465" spans="8:19" s="29" customFormat="1">
      <c r="H465" s="90"/>
      <c r="K465" s="5"/>
      <c r="L465" s="5"/>
      <c r="M465" s="5"/>
      <c r="N465" s="5"/>
      <c r="O465" s="5"/>
      <c r="P465" s="5"/>
      <c r="Q465" s="5"/>
      <c r="R465" s="5"/>
      <c r="S465" s="5"/>
    </row>
    <row r="466" spans="8:19" s="29" customFormat="1">
      <c r="H466" s="90"/>
      <c r="K466" s="5"/>
      <c r="L466" s="5"/>
      <c r="M466" s="5"/>
      <c r="N466" s="5"/>
      <c r="O466" s="5"/>
      <c r="P466" s="5"/>
      <c r="Q466" s="5"/>
      <c r="R466" s="5"/>
      <c r="S466" s="5"/>
    </row>
    <row r="467" spans="8:19" s="29" customFormat="1">
      <c r="H467" s="90"/>
      <c r="K467" s="5"/>
      <c r="L467" s="5"/>
      <c r="M467" s="5"/>
      <c r="N467" s="5"/>
      <c r="O467" s="5"/>
      <c r="P467" s="5"/>
      <c r="Q467" s="5"/>
      <c r="R467" s="5"/>
      <c r="S467" s="5"/>
    </row>
    <row r="468" spans="8:19" s="29" customFormat="1">
      <c r="H468" s="90"/>
      <c r="K468" s="5"/>
      <c r="L468" s="5"/>
      <c r="M468" s="5"/>
      <c r="N468" s="5"/>
      <c r="O468" s="5"/>
      <c r="P468" s="5"/>
      <c r="Q468" s="5"/>
      <c r="R468" s="5"/>
      <c r="S468" s="5"/>
    </row>
    <row r="469" spans="8:19" s="29" customFormat="1">
      <c r="H469" s="90"/>
      <c r="K469" s="5"/>
      <c r="L469" s="5"/>
      <c r="M469" s="5"/>
      <c r="N469" s="5"/>
      <c r="O469" s="5"/>
      <c r="P469" s="5"/>
      <c r="Q469" s="5"/>
      <c r="R469" s="5"/>
      <c r="S469" s="5"/>
    </row>
    <row r="470" spans="8:19" s="29" customFormat="1">
      <c r="H470" s="90"/>
      <c r="K470" s="5"/>
      <c r="L470" s="5"/>
      <c r="M470" s="5"/>
      <c r="N470" s="5"/>
      <c r="O470" s="5"/>
      <c r="P470" s="5"/>
      <c r="Q470" s="5"/>
      <c r="R470" s="5"/>
      <c r="S470" s="5"/>
    </row>
    <row r="471" spans="8:19" s="29" customFormat="1">
      <c r="H471" s="90"/>
      <c r="K471" s="5"/>
      <c r="L471" s="5"/>
      <c r="M471" s="5"/>
      <c r="N471" s="5"/>
      <c r="O471" s="5"/>
      <c r="P471" s="5"/>
      <c r="Q471" s="5"/>
      <c r="R471" s="5"/>
      <c r="S471" s="5"/>
    </row>
    <row r="472" spans="8:19" s="29" customFormat="1">
      <c r="H472" s="90"/>
      <c r="K472" s="5"/>
      <c r="L472" s="5"/>
      <c r="M472" s="5"/>
      <c r="N472" s="5"/>
      <c r="O472" s="5"/>
      <c r="P472" s="5"/>
      <c r="Q472" s="5"/>
      <c r="R472" s="5"/>
      <c r="S472" s="5"/>
    </row>
    <row r="473" spans="8:19" s="29" customFormat="1">
      <c r="H473" s="90"/>
      <c r="K473" s="5"/>
      <c r="L473" s="5"/>
      <c r="M473" s="5"/>
      <c r="N473" s="5"/>
      <c r="O473" s="5"/>
      <c r="P473" s="5"/>
      <c r="Q473" s="5"/>
      <c r="R473" s="5"/>
      <c r="S473" s="5"/>
    </row>
    <row r="474" spans="8:19" s="29" customFormat="1">
      <c r="H474" s="90"/>
      <c r="K474" s="5"/>
      <c r="L474" s="5"/>
      <c r="M474" s="5"/>
      <c r="N474" s="5"/>
      <c r="O474" s="5"/>
      <c r="P474" s="5"/>
      <c r="Q474" s="5"/>
      <c r="R474" s="5"/>
      <c r="S474" s="5"/>
    </row>
    <row r="475" spans="8:19" s="29" customFormat="1">
      <c r="H475" s="90"/>
      <c r="K475" s="5"/>
      <c r="L475" s="5"/>
      <c r="M475" s="5"/>
      <c r="N475" s="5"/>
      <c r="O475" s="5"/>
      <c r="P475" s="5"/>
      <c r="Q475" s="5"/>
      <c r="R475" s="5"/>
      <c r="S475" s="5"/>
    </row>
    <row r="476" spans="8:19" s="29" customFormat="1">
      <c r="H476" s="90"/>
      <c r="K476" s="5"/>
      <c r="L476" s="5"/>
      <c r="M476" s="5"/>
      <c r="N476" s="5"/>
      <c r="O476" s="5"/>
      <c r="P476" s="5"/>
      <c r="Q476" s="5"/>
      <c r="R476" s="5"/>
      <c r="S476" s="5"/>
    </row>
    <row r="477" spans="8:19" s="29" customFormat="1">
      <c r="H477" s="90"/>
      <c r="K477" s="5"/>
      <c r="L477" s="5"/>
      <c r="M477" s="5"/>
      <c r="N477" s="5"/>
      <c r="O477" s="5"/>
      <c r="P477" s="5"/>
      <c r="Q477" s="5"/>
      <c r="R477" s="5"/>
      <c r="S477" s="5"/>
    </row>
    <row r="478" spans="8:19" s="29" customFormat="1">
      <c r="H478" s="90"/>
      <c r="K478" s="5"/>
      <c r="L478" s="5"/>
      <c r="M478" s="5"/>
      <c r="N478" s="5"/>
      <c r="O478" s="5"/>
      <c r="P478" s="5"/>
      <c r="Q478" s="5"/>
      <c r="R478" s="5"/>
      <c r="S478" s="5"/>
    </row>
    <row r="479" spans="8:19" s="29" customFormat="1">
      <c r="H479" s="90"/>
      <c r="K479" s="5"/>
      <c r="L479" s="5"/>
      <c r="M479" s="5"/>
      <c r="N479" s="5"/>
      <c r="O479" s="5"/>
      <c r="P479" s="5"/>
      <c r="Q479" s="5"/>
      <c r="R479" s="5"/>
      <c r="S479" s="5"/>
    </row>
    <row r="480" spans="8:19" s="29" customFormat="1">
      <c r="H480" s="90"/>
      <c r="K480" s="5"/>
      <c r="L480" s="5"/>
      <c r="M480" s="5"/>
      <c r="N480" s="5"/>
      <c r="O480" s="5"/>
      <c r="P480" s="5"/>
      <c r="Q480" s="5"/>
      <c r="R480" s="5"/>
      <c r="S480" s="5"/>
    </row>
    <row r="481" spans="8:19" s="29" customFormat="1">
      <c r="H481" s="90"/>
      <c r="K481" s="5"/>
      <c r="L481" s="5"/>
      <c r="M481" s="5"/>
      <c r="N481" s="5"/>
      <c r="O481" s="5"/>
      <c r="P481" s="5"/>
      <c r="Q481" s="5"/>
      <c r="R481" s="5"/>
      <c r="S481" s="5"/>
    </row>
    <row r="482" spans="8:19" s="29" customFormat="1">
      <c r="H482" s="90"/>
      <c r="K482" s="5"/>
      <c r="L482" s="5"/>
      <c r="M482" s="5"/>
      <c r="N482" s="5"/>
      <c r="O482" s="5"/>
      <c r="P482" s="5"/>
      <c r="Q482" s="5"/>
      <c r="R482" s="5"/>
      <c r="S482" s="5"/>
    </row>
    <row r="483" spans="8:19" s="29" customFormat="1">
      <c r="H483" s="90"/>
      <c r="K483" s="5"/>
      <c r="L483" s="5"/>
      <c r="M483" s="5"/>
      <c r="N483" s="5"/>
      <c r="O483" s="5"/>
      <c r="P483" s="5"/>
      <c r="Q483" s="5"/>
      <c r="R483" s="5"/>
      <c r="S483" s="5"/>
    </row>
    <row r="484" spans="8:19" s="29" customFormat="1">
      <c r="H484" s="90"/>
      <c r="K484" s="5"/>
      <c r="L484" s="5"/>
      <c r="M484" s="5"/>
      <c r="N484" s="5"/>
      <c r="O484" s="5"/>
      <c r="P484" s="5"/>
      <c r="Q484" s="5"/>
      <c r="R484" s="5"/>
      <c r="S484" s="5"/>
    </row>
    <row r="485" spans="8:19" s="29" customFormat="1">
      <c r="H485" s="90"/>
      <c r="K485" s="5"/>
      <c r="L485" s="5"/>
      <c r="M485" s="5"/>
      <c r="N485" s="5"/>
      <c r="O485" s="5"/>
      <c r="P485" s="5"/>
      <c r="Q485" s="5"/>
      <c r="R485" s="5"/>
      <c r="S485" s="5"/>
    </row>
    <row r="486" spans="8:19" s="29" customFormat="1">
      <c r="H486" s="90"/>
      <c r="K486" s="5"/>
      <c r="L486" s="5"/>
      <c r="M486" s="5"/>
      <c r="N486" s="5"/>
      <c r="O486" s="5"/>
      <c r="P486" s="5"/>
      <c r="Q486" s="5"/>
      <c r="R486" s="5"/>
      <c r="S486" s="5"/>
    </row>
    <row r="487" spans="8:19" s="29" customFormat="1">
      <c r="H487" s="90"/>
      <c r="K487" s="5"/>
      <c r="L487" s="5"/>
      <c r="M487" s="5"/>
      <c r="N487" s="5"/>
      <c r="O487" s="5"/>
      <c r="P487" s="5"/>
      <c r="Q487" s="5"/>
      <c r="R487" s="5"/>
      <c r="S487" s="5"/>
    </row>
    <row r="488" spans="8:19" s="29" customFormat="1">
      <c r="H488" s="90"/>
      <c r="K488" s="5"/>
      <c r="L488" s="5"/>
      <c r="M488" s="5"/>
      <c r="N488" s="5"/>
      <c r="O488" s="5"/>
      <c r="P488" s="5"/>
      <c r="Q488" s="5"/>
      <c r="R488" s="5"/>
      <c r="S488" s="5"/>
    </row>
    <row r="489" spans="8:19" s="29" customFormat="1">
      <c r="H489" s="90"/>
      <c r="K489" s="5"/>
      <c r="L489" s="5"/>
      <c r="M489" s="5"/>
      <c r="N489" s="5"/>
      <c r="O489" s="5"/>
      <c r="P489" s="5"/>
      <c r="Q489" s="5"/>
      <c r="R489" s="5"/>
      <c r="S489" s="5"/>
    </row>
    <row r="490" spans="8:19" s="29" customFormat="1">
      <c r="H490" s="90"/>
      <c r="K490" s="5"/>
      <c r="L490" s="5"/>
      <c r="M490" s="5"/>
      <c r="N490" s="5"/>
      <c r="O490" s="5"/>
      <c r="P490" s="5"/>
      <c r="Q490" s="5"/>
      <c r="R490" s="5"/>
      <c r="S490" s="5"/>
    </row>
    <row r="491" spans="8:19" s="29" customFormat="1">
      <c r="H491" s="90"/>
      <c r="K491" s="5"/>
      <c r="L491" s="5"/>
      <c r="M491" s="5"/>
      <c r="N491" s="5"/>
      <c r="O491" s="5"/>
      <c r="P491" s="5"/>
      <c r="Q491" s="5"/>
      <c r="R491" s="5"/>
      <c r="S491" s="5"/>
    </row>
    <row r="492" spans="8:19" s="29" customFormat="1">
      <c r="H492" s="90"/>
      <c r="K492" s="5"/>
      <c r="L492" s="5"/>
      <c r="M492" s="5"/>
      <c r="N492" s="5"/>
      <c r="O492" s="5"/>
      <c r="P492" s="5"/>
      <c r="Q492" s="5"/>
      <c r="R492" s="5"/>
      <c r="S492" s="5"/>
    </row>
    <row r="493" spans="8:19" s="29" customFormat="1">
      <c r="H493" s="90"/>
      <c r="K493" s="5"/>
      <c r="L493" s="5"/>
      <c r="M493" s="5"/>
      <c r="N493" s="5"/>
      <c r="O493" s="5"/>
      <c r="P493" s="5"/>
      <c r="Q493" s="5"/>
      <c r="R493" s="5"/>
      <c r="S493" s="5"/>
    </row>
    <row r="494" spans="8:19" s="29" customFormat="1">
      <c r="H494" s="90"/>
      <c r="K494" s="5"/>
      <c r="L494" s="5"/>
      <c r="M494" s="5"/>
      <c r="N494" s="5"/>
      <c r="O494" s="5"/>
      <c r="P494" s="5"/>
      <c r="Q494" s="5"/>
      <c r="R494" s="5"/>
      <c r="S494" s="5"/>
    </row>
    <row r="495" spans="8:19" s="29" customFormat="1">
      <c r="H495" s="90"/>
      <c r="K495" s="5"/>
      <c r="L495" s="5"/>
      <c r="M495" s="5"/>
      <c r="N495" s="5"/>
      <c r="O495" s="5"/>
      <c r="P495" s="5"/>
      <c r="Q495" s="5"/>
      <c r="R495" s="5"/>
      <c r="S495" s="5"/>
    </row>
    <row r="496" spans="8:19" s="29" customFormat="1">
      <c r="H496" s="90"/>
      <c r="K496" s="5"/>
      <c r="L496" s="5"/>
      <c r="M496" s="5"/>
      <c r="N496" s="5"/>
      <c r="O496" s="5"/>
      <c r="P496" s="5"/>
      <c r="Q496" s="5"/>
      <c r="R496" s="5"/>
      <c r="S496" s="5"/>
    </row>
    <row r="497" spans="8:19" s="29" customFormat="1">
      <c r="H497" s="90"/>
      <c r="K497" s="5"/>
      <c r="L497" s="5"/>
      <c r="M497" s="5"/>
      <c r="N497" s="5"/>
      <c r="O497" s="5"/>
      <c r="P497" s="5"/>
      <c r="Q497" s="5"/>
      <c r="R497" s="5"/>
      <c r="S497" s="5"/>
    </row>
    <row r="498" spans="8:19" s="29" customFormat="1">
      <c r="H498" s="90"/>
      <c r="K498" s="5"/>
      <c r="L498" s="5"/>
      <c r="M498" s="5"/>
      <c r="N498" s="5"/>
      <c r="O498" s="5"/>
      <c r="P498" s="5"/>
      <c r="Q498" s="5"/>
      <c r="R498" s="5"/>
      <c r="S498" s="5"/>
    </row>
    <row r="499" spans="8:19" s="29" customFormat="1">
      <c r="H499" s="90"/>
      <c r="K499" s="5"/>
      <c r="L499" s="5"/>
      <c r="M499" s="5"/>
      <c r="N499" s="5"/>
      <c r="O499" s="5"/>
      <c r="P499" s="5"/>
      <c r="Q499" s="5"/>
      <c r="R499" s="5"/>
      <c r="S499" s="5"/>
    </row>
    <row r="500" spans="8:19" s="29" customFormat="1">
      <c r="H500" s="90"/>
      <c r="K500" s="5"/>
      <c r="L500" s="5"/>
      <c r="M500" s="5"/>
      <c r="N500" s="5"/>
      <c r="O500" s="5"/>
      <c r="P500" s="5"/>
      <c r="Q500" s="5"/>
      <c r="R500" s="5"/>
      <c r="S500" s="5"/>
    </row>
    <row r="501" spans="8:19" s="29" customFormat="1">
      <c r="H501" s="90"/>
      <c r="K501" s="5"/>
      <c r="L501" s="5"/>
      <c r="M501" s="5"/>
      <c r="N501" s="5"/>
      <c r="O501" s="5"/>
      <c r="P501" s="5"/>
      <c r="Q501" s="5"/>
      <c r="R501" s="5"/>
      <c r="S501" s="5"/>
    </row>
    <row r="502" spans="8:19" s="29" customFormat="1">
      <c r="H502" s="90"/>
      <c r="K502" s="5"/>
      <c r="L502" s="5"/>
      <c r="M502" s="5"/>
      <c r="N502" s="5"/>
      <c r="O502" s="5"/>
      <c r="P502" s="5"/>
      <c r="Q502" s="5"/>
      <c r="R502" s="5"/>
      <c r="S502" s="5"/>
    </row>
    <row r="503" spans="8:19" s="29" customFormat="1">
      <c r="H503" s="90"/>
      <c r="K503" s="5"/>
      <c r="L503" s="5"/>
      <c r="M503" s="5"/>
      <c r="N503" s="5"/>
      <c r="O503" s="5"/>
      <c r="P503" s="5"/>
      <c r="Q503" s="5"/>
      <c r="R503" s="5"/>
      <c r="S503" s="5"/>
    </row>
    <row r="504" spans="8:19" s="29" customFormat="1">
      <c r="H504" s="90"/>
      <c r="K504" s="5"/>
      <c r="L504" s="5"/>
      <c r="M504" s="5"/>
      <c r="N504" s="5"/>
      <c r="O504" s="5"/>
      <c r="P504" s="5"/>
      <c r="Q504" s="5"/>
      <c r="R504" s="5"/>
      <c r="S504" s="5"/>
    </row>
    <row r="505" spans="8:19" s="29" customFormat="1">
      <c r="H505" s="90"/>
      <c r="K505" s="5"/>
      <c r="L505" s="5"/>
      <c r="M505" s="5"/>
      <c r="N505" s="5"/>
      <c r="O505" s="5"/>
      <c r="P505" s="5"/>
      <c r="Q505" s="5"/>
      <c r="R505" s="5"/>
      <c r="S505" s="5"/>
    </row>
    <row r="506" spans="8:19" s="29" customFormat="1">
      <c r="H506" s="90"/>
      <c r="K506" s="5"/>
      <c r="L506" s="5"/>
      <c r="M506" s="5"/>
      <c r="N506" s="5"/>
      <c r="O506" s="5"/>
      <c r="P506" s="5"/>
      <c r="Q506" s="5"/>
      <c r="R506" s="5"/>
      <c r="S506" s="5"/>
    </row>
    <row r="507" spans="8:19" s="29" customFormat="1">
      <c r="H507" s="90"/>
      <c r="K507" s="5"/>
      <c r="L507" s="5"/>
      <c r="M507" s="5"/>
      <c r="N507" s="5"/>
      <c r="O507" s="5"/>
      <c r="P507" s="5"/>
      <c r="Q507" s="5"/>
      <c r="R507" s="5"/>
      <c r="S507" s="5"/>
    </row>
    <row r="508" spans="8:19" s="29" customFormat="1">
      <c r="H508" s="90"/>
      <c r="K508" s="5"/>
      <c r="L508" s="5"/>
      <c r="M508" s="5"/>
      <c r="N508" s="5"/>
      <c r="O508" s="5"/>
      <c r="P508" s="5"/>
      <c r="Q508" s="5"/>
      <c r="R508" s="5"/>
      <c r="S508" s="5"/>
    </row>
    <row r="509" spans="8:19" s="29" customFormat="1">
      <c r="H509" s="90"/>
      <c r="K509" s="5"/>
      <c r="L509" s="5"/>
      <c r="M509" s="5"/>
      <c r="N509" s="5"/>
      <c r="O509" s="5"/>
      <c r="P509" s="5"/>
      <c r="Q509" s="5"/>
      <c r="R509" s="5"/>
      <c r="S509" s="5"/>
    </row>
    <row r="510" spans="8:19" s="29" customFormat="1">
      <c r="H510" s="90"/>
      <c r="K510" s="5"/>
      <c r="L510" s="5"/>
      <c r="M510" s="5"/>
      <c r="N510" s="5"/>
      <c r="O510" s="5"/>
      <c r="P510" s="5"/>
      <c r="Q510" s="5"/>
      <c r="R510" s="5"/>
      <c r="S510" s="5"/>
    </row>
    <row r="511" spans="8:19" s="29" customFormat="1">
      <c r="H511" s="90"/>
      <c r="K511" s="5"/>
      <c r="L511" s="5"/>
      <c r="M511" s="5"/>
      <c r="N511" s="5"/>
      <c r="O511" s="5"/>
      <c r="P511" s="5"/>
      <c r="Q511" s="5"/>
      <c r="R511" s="5"/>
      <c r="S511" s="5"/>
    </row>
    <row r="512" spans="8:19" s="29" customFormat="1">
      <c r="H512" s="90"/>
      <c r="K512" s="5"/>
      <c r="L512" s="5"/>
      <c r="M512" s="5"/>
      <c r="N512" s="5"/>
      <c r="O512" s="5"/>
      <c r="P512" s="5"/>
      <c r="Q512" s="5"/>
      <c r="R512" s="5"/>
      <c r="S512" s="5"/>
    </row>
    <row r="513" spans="8:19" s="29" customFormat="1">
      <c r="H513" s="90"/>
      <c r="K513" s="5"/>
      <c r="L513" s="5"/>
      <c r="M513" s="5"/>
      <c r="N513" s="5"/>
      <c r="O513" s="5"/>
      <c r="P513" s="5"/>
      <c r="Q513" s="5"/>
      <c r="R513" s="5"/>
      <c r="S513" s="5"/>
    </row>
    <row r="514" spans="8:19" s="29" customFormat="1">
      <c r="H514" s="90"/>
      <c r="K514" s="5"/>
      <c r="L514" s="5"/>
      <c r="M514" s="5"/>
      <c r="N514" s="5"/>
      <c r="O514" s="5"/>
      <c r="P514" s="5"/>
      <c r="Q514" s="5"/>
      <c r="R514" s="5"/>
      <c r="S514" s="5"/>
    </row>
    <row r="515" spans="8:19" s="29" customFormat="1">
      <c r="H515" s="90"/>
      <c r="K515" s="5"/>
      <c r="L515" s="5"/>
      <c r="M515" s="5"/>
      <c r="N515" s="5"/>
      <c r="O515" s="5"/>
      <c r="P515" s="5"/>
      <c r="Q515" s="5"/>
      <c r="R515" s="5"/>
      <c r="S515" s="5"/>
    </row>
    <row r="516" spans="8:19" s="29" customFormat="1">
      <c r="H516" s="90"/>
      <c r="K516" s="5"/>
      <c r="L516" s="5"/>
      <c r="M516" s="5"/>
      <c r="N516" s="5"/>
      <c r="O516" s="5"/>
      <c r="P516" s="5"/>
      <c r="Q516" s="5"/>
      <c r="R516" s="5"/>
      <c r="S516" s="5"/>
    </row>
    <row r="517" spans="8:19" s="29" customFormat="1">
      <c r="H517" s="90"/>
      <c r="K517" s="5"/>
      <c r="L517" s="5"/>
      <c r="M517" s="5"/>
      <c r="N517" s="5"/>
      <c r="O517" s="5"/>
      <c r="P517" s="5"/>
      <c r="Q517" s="5"/>
      <c r="R517" s="5"/>
      <c r="S517" s="5"/>
    </row>
    <row r="518" spans="8:19" s="29" customFormat="1">
      <c r="H518" s="90"/>
      <c r="K518" s="5"/>
      <c r="L518" s="5"/>
      <c r="M518" s="5"/>
      <c r="N518" s="5"/>
      <c r="O518" s="5"/>
      <c r="P518" s="5"/>
      <c r="Q518" s="5"/>
      <c r="R518" s="5"/>
      <c r="S518" s="5"/>
    </row>
    <row r="519" spans="8:19" s="29" customFormat="1">
      <c r="H519" s="90"/>
      <c r="K519" s="5"/>
      <c r="L519" s="5"/>
      <c r="M519" s="5"/>
      <c r="N519" s="5"/>
      <c r="O519" s="5"/>
      <c r="P519" s="5"/>
      <c r="Q519" s="5"/>
      <c r="R519" s="5"/>
      <c r="S519" s="5"/>
    </row>
    <row r="520" spans="8:19" s="29" customFormat="1">
      <c r="H520" s="90"/>
      <c r="K520" s="5"/>
      <c r="L520" s="5"/>
      <c r="M520" s="5"/>
      <c r="N520" s="5"/>
      <c r="O520" s="5"/>
      <c r="P520" s="5"/>
      <c r="Q520" s="5"/>
      <c r="R520" s="5"/>
      <c r="S520" s="5"/>
    </row>
    <row r="521" spans="8:19" s="29" customFormat="1">
      <c r="H521" s="90"/>
      <c r="K521" s="5"/>
      <c r="L521" s="5"/>
      <c r="M521" s="5"/>
      <c r="N521" s="5"/>
      <c r="O521" s="5"/>
      <c r="P521" s="5"/>
      <c r="Q521" s="5"/>
      <c r="R521" s="5"/>
      <c r="S521" s="5"/>
    </row>
    <row r="522" spans="8:19" s="29" customFormat="1">
      <c r="H522" s="90"/>
      <c r="K522" s="5"/>
      <c r="L522" s="5"/>
      <c r="M522" s="5"/>
      <c r="N522" s="5"/>
      <c r="O522" s="5"/>
      <c r="P522" s="5"/>
      <c r="Q522" s="5"/>
      <c r="R522" s="5"/>
      <c r="S522" s="5"/>
    </row>
    <row r="523" spans="8:19" s="29" customFormat="1">
      <c r="H523" s="90"/>
      <c r="K523" s="5"/>
      <c r="L523" s="5"/>
      <c r="M523" s="5"/>
      <c r="N523" s="5"/>
      <c r="O523" s="5"/>
      <c r="P523" s="5"/>
      <c r="Q523" s="5"/>
      <c r="R523" s="5"/>
      <c r="S523" s="5"/>
    </row>
    <row r="524" spans="8:19" s="29" customFormat="1">
      <c r="H524" s="90"/>
      <c r="K524" s="5"/>
      <c r="L524" s="5"/>
      <c r="M524" s="5"/>
      <c r="N524" s="5"/>
      <c r="O524" s="5"/>
      <c r="P524" s="5"/>
      <c r="Q524" s="5"/>
      <c r="R524" s="5"/>
      <c r="S524" s="5"/>
    </row>
    <row r="525" spans="8:19" s="29" customFormat="1">
      <c r="H525" s="90"/>
      <c r="K525" s="5"/>
      <c r="L525" s="5"/>
      <c r="M525" s="5"/>
      <c r="N525" s="5"/>
      <c r="O525" s="5"/>
      <c r="P525" s="5"/>
      <c r="Q525" s="5"/>
      <c r="R525" s="5"/>
      <c r="S525" s="5"/>
    </row>
    <row r="526" spans="8:19" s="29" customFormat="1">
      <c r="H526" s="90"/>
      <c r="K526" s="5"/>
      <c r="L526" s="5"/>
      <c r="M526" s="5"/>
      <c r="N526" s="5"/>
      <c r="O526" s="5"/>
      <c r="P526" s="5"/>
      <c r="Q526" s="5"/>
      <c r="R526" s="5"/>
      <c r="S526" s="5"/>
    </row>
    <row r="527" spans="8:19" s="29" customFormat="1">
      <c r="H527" s="90"/>
      <c r="K527" s="5"/>
      <c r="L527" s="5"/>
      <c r="M527" s="5"/>
      <c r="N527" s="5"/>
      <c r="O527" s="5"/>
      <c r="P527" s="5"/>
      <c r="Q527" s="5"/>
      <c r="R527" s="5"/>
      <c r="S527" s="5"/>
    </row>
    <row r="528" spans="8:19" s="29" customFormat="1">
      <c r="H528" s="90"/>
      <c r="K528" s="5"/>
      <c r="L528" s="5"/>
      <c r="M528" s="5"/>
      <c r="N528" s="5"/>
      <c r="O528" s="5"/>
      <c r="P528" s="5"/>
      <c r="Q528" s="5"/>
      <c r="R528" s="5"/>
      <c r="S528" s="5"/>
    </row>
    <row r="529" spans="8:19" s="29" customFormat="1">
      <c r="H529" s="90"/>
      <c r="K529" s="5"/>
      <c r="L529" s="5"/>
      <c r="M529" s="5"/>
      <c r="N529" s="5"/>
      <c r="O529" s="5"/>
      <c r="P529" s="5"/>
      <c r="Q529" s="5"/>
      <c r="R529" s="5"/>
      <c r="S529" s="5"/>
    </row>
    <row r="530" spans="8:19" s="29" customFormat="1">
      <c r="H530" s="90"/>
      <c r="K530" s="5"/>
      <c r="L530" s="5"/>
      <c r="M530" s="5"/>
      <c r="N530" s="5"/>
      <c r="O530" s="5"/>
      <c r="P530" s="5"/>
      <c r="Q530" s="5"/>
      <c r="R530" s="5"/>
      <c r="S530" s="5"/>
    </row>
    <row r="531" spans="8:19" s="29" customFormat="1">
      <c r="H531" s="90"/>
      <c r="K531" s="5"/>
      <c r="L531" s="5"/>
      <c r="M531" s="5"/>
      <c r="N531" s="5"/>
      <c r="O531" s="5"/>
      <c r="P531" s="5"/>
      <c r="Q531" s="5"/>
      <c r="R531" s="5"/>
      <c r="S531" s="5"/>
    </row>
    <row r="532" spans="8:19" s="29" customFormat="1">
      <c r="H532" s="90"/>
      <c r="K532" s="5"/>
      <c r="L532" s="5"/>
      <c r="M532" s="5"/>
      <c r="N532" s="5"/>
      <c r="O532" s="5"/>
      <c r="P532" s="5"/>
      <c r="Q532" s="5"/>
      <c r="R532" s="5"/>
      <c r="S532" s="5"/>
    </row>
    <row r="533" spans="8:19" s="29" customFormat="1">
      <c r="H533" s="90"/>
      <c r="K533" s="5"/>
      <c r="L533" s="5"/>
      <c r="M533" s="5"/>
      <c r="N533" s="5"/>
      <c r="O533" s="5"/>
      <c r="P533" s="5"/>
      <c r="Q533" s="5"/>
      <c r="R533" s="5"/>
      <c r="S533" s="5"/>
    </row>
    <row r="534" spans="8:19" s="29" customFormat="1">
      <c r="H534" s="90"/>
      <c r="K534" s="5"/>
      <c r="L534" s="5"/>
      <c r="M534" s="5"/>
      <c r="N534" s="5"/>
      <c r="O534" s="5"/>
      <c r="P534" s="5"/>
      <c r="Q534" s="5"/>
      <c r="R534" s="5"/>
      <c r="S534" s="5"/>
    </row>
    <row r="535" spans="8:19" s="29" customFormat="1">
      <c r="H535" s="90"/>
      <c r="K535" s="5"/>
      <c r="L535" s="5"/>
      <c r="M535" s="5"/>
      <c r="N535" s="5"/>
      <c r="O535" s="5"/>
      <c r="P535" s="5"/>
      <c r="Q535" s="5"/>
      <c r="R535" s="5"/>
      <c r="S535" s="5"/>
    </row>
    <row r="536" spans="8:19" s="29" customFormat="1">
      <c r="H536" s="90"/>
      <c r="K536" s="5"/>
      <c r="L536" s="5"/>
      <c r="M536" s="5"/>
      <c r="N536" s="5"/>
      <c r="O536" s="5"/>
      <c r="P536" s="5"/>
      <c r="Q536" s="5"/>
      <c r="R536" s="5"/>
      <c r="S536" s="5"/>
    </row>
    <row r="537" spans="8:19" s="29" customFormat="1">
      <c r="H537" s="90"/>
      <c r="K537" s="5"/>
      <c r="L537" s="5"/>
      <c r="M537" s="5"/>
      <c r="N537" s="5"/>
      <c r="O537" s="5"/>
      <c r="P537" s="5"/>
      <c r="Q537" s="5"/>
      <c r="R537" s="5"/>
      <c r="S537" s="5"/>
    </row>
    <row r="538" spans="8:19" s="29" customFormat="1">
      <c r="H538" s="90"/>
      <c r="K538" s="5"/>
      <c r="L538" s="5"/>
      <c r="M538" s="5"/>
      <c r="N538" s="5"/>
      <c r="O538" s="5"/>
      <c r="P538" s="5"/>
      <c r="Q538" s="5"/>
      <c r="R538" s="5"/>
      <c r="S538" s="5"/>
    </row>
    <row r="539" spans="8:19" s="29" customFormat="1">
      <c r="H539" s="90"/>
      <c r="K539" s="5"/>
      <c r="L539" s="5"/>
      <c r="M539" s="5"/>
      <c r="N539" s="5"/>
      <c r="O539" s="5"/>
      <c r="P539" s="5"/>
      <c r="Q539" s="5"/>
      <c r="R539" s="5"/>
      <c r="S539" s="5"/>
    </row>
    <row r="540" spans="8:19" s="29" customFormat="1">
      <c r="H540" s="90"/>
      <c r="K540" s="5"/>
      <c r="L540" s="5"/>
      <c r="M540" s="5"/>
      <c r="N540" s="5"/>
      <c r="O540" s="5"/>
      <c r="P540" s="5"/>
      <c r="Q540" s="5"/>
      <c r="R540" s="5"/>
      <c r="S540" s="5"/>
    </row>
    <row r="541" spans="8:19" s="29" customFormat="1">
      <c r="H541" s="90"/>
      <c r="K541" s="5"/>
      <c r="L541" s="5"/>
      <c r="M541" s="5"/>
      <c r="N541" s="5"/>
      <c r="O541" s="5"/>
      <c r="P541" s="5"/>
      <c r="Q541" s="5"/>
      <c r="R541" s="5"/>
      <c r="S541" s="5"/>
    </row>
    <row r="542" spans="8:19" s="29" customFormat="1">
      <c r="H542" s="90"/>
      <c r="K542" s="5"/>
      <c r="L542" s="5"/>
      <c r="M542" s="5"/>
      <c r="N542" s="5"/>
      <c r="O542" s="5"/>
      <c r="P542" s="5"/>
      <c r="Q542" s="5"/>
      <c r="R542" s="5"/>
      <c r="S542" s="5"/>
    </row>
    <row r="543" spans="8:19" s="29" customFormat="1">
      <c r="H543" s="90"/>
      <c r="K543" s="5"/>
      <c r="L543" s="5"/>
      <c r="M543" s="5"/>
      <c r="N543" s="5"/>
      <c r="O543" s="5"/>
      <c r="P543" s="5"/>
      <c r="Q543" s="5"/>
      <c r="R543" s="5"/>
      <c r="S543" s="5"/>
    </row>
    <row r="544" spans="8:19" s="29" customFormat="1">
      <c r="H544" s="90"/>
      <c r="K544" s="5"/>
      <c r="L544" s="5"/>
      <c r="M544" s="5"/>
      <c r="N544" s="5"/>
      <c r="O544" s="5"/>
      <c r="P544" s="5"/>
      <c r="Q544" s="5"/>
      <c r="R544" s="5"/>
      <c r="S544" s="5"/>
    </row>
    <row r="545" spans="8:19" s="29" customFormat="1">
      <c r="H545" s="90"/>
      <c r="K545" s="5"/>
      <c r="L545" s="5"/>
      <c r="M545" s="5"/>
      <c r="N545" s="5"/>
      <c r="O545" s="5"/>
      <c r="P545" s="5"/>
      <c r="Q545" s="5"/>
      <c r="R545" s="5"/>
      <c r="S545" s="5"/>
    </row>
    <row r="546" spans="8:19" s="29" customFormat="1">
      <c r="H546" s="90"/>
      <c r="K546" s="5"/>
      <c r="L546" s="5"/>
      <c r="M546" s="5"/>
      <c r="N546" s="5"/>
      <c r="O546" s="5"/>
      <c r="P546" s="5"/>
      <c r="Q546" s="5"/>
      <c r="R546" s="5"/>
      <c r="S546" s="5"/>
    </row>
    <row r="547" spans="8:19" s="29" customFormat="1">
      <c r="H547" s="90"/>
      <c r="K547" s="5"/>
      <c r="L547" s="5"/>
      <c r="M547" s="5"/>
      <c r="N547" s="5"/>
      <c r="O547" s="5"/>
      <c r="P547" s="5"/>
      <c r="Q547" s="5"/>
      <c r="R547" s="5"/>
      <c r="S547" s="5"/>
    </row>
    <row r="548" spans="8:19" s="29" customFormat="1">
      <c r="H548" s="90"/>
      <c r="K548" s="5"/>
      <c r="L548" s="5"/>
      <c r="M548" s="5"/>
      <c r="N548" s="5"/>
      <c r="O548" s="5"/>
      <c r="P548" s="5"/>
      <c r="Q548" s="5"/>
      <c r="R548" s="5"/>
      <c r="S548" s="5"/>
    </row>
    <row r="549" spans="8:19" s="29" customFormat="1">
      <c r="H549" s="90"/>
      <c r="K549" s="5"/>
      <c r="L549" s="5"/>
      <c r="M549" s="5"/>
      <c r="N549" s="5"/>
      <c r="O549" s="5"/>
      <c r="P549" s="5"/>
      <c r="Q549" s="5"/>
      <c r="R549" s="5"/>
      <c r="S549" s="5"/>
    </row>
    <row r="550" spans="8:19" s="29" customFormat="1">
      <c r="H550" s="90"/>
      <c r="K550" s="5"/>
      <c r="L550" s="5"/>
      <c r="M550" s="5"/>
      <c r="N550" s="5"/>
      <c r="O550" s="5"/>
      <c r="P550" s="5"/>
      <c r="Q550" s="5"/>
      <c r="R550" s="5"/>
      <c r="S550" s="5"/>
    </row>
    <row r="551" spans="8:19" s="29" customFormat="1">
      <c r="H551" s="90"/>
      <c r="K551" s="5"/>
      <c r="L551" s="5"/>
      <c r="M551" s="5"/>
      <c r="N551" s="5"/>
      <c r="O551" s="5"/>
      <c r="P551" s="5"/>
      <c r="Q551" s="5"/>
      <c r="R551" s="5"/>
      <c r="S551" s="5"/>
    </row>
    <row r="552" spans="8:19" s="29" customFormat="1">
      <c r="H552" s="90"/>
      <c r="K552" s="5"/>
      <c r="L552" s="5"/>
      <c r="M552" s="5"/>
      <c r="N552" s="5"/>
      <c r="O552" s="5"/>
      <c r="P552" s="5"/>
      <c r="Q552" s="5"/>
      <c r="R552" s="5"/>
      <c r="S552" s="5"/>
    </row>
    <row r="553" spans="8:19" s="29" customFormat="1">
      <c r="H553" s="90"/>
      <c r="K553" s="5"/>
      <c r="L553" s="5"/>
      <c r="M553" s="5"/>
      <c r="N553" s="5"/>
      <c r="O553" s="5"/>
      <c r="P553" s="5"/>
      <c r="Q553" s="5"/>
      <c r="R553" s="5"/>
      <c r="S553" s="5"/>
    </row>
    <row r="554" spans="8:19" s="29" customFormat="1">
      <c r="H554" s="90"/>
      <c r="K554" s="5"/>
      <c r="L554" s="5"/>
      <c r="M554" s="5"/>
      <c r="N554" s="5"/>
      <c r="O554" s="5"/>
      <c r="P554" s="5"/>
      <c r="Q554" s="5"/>
      <c r="R554" s="5"/>
      <c r="S554" s="5"/>
    </row>
    <row r="555" spans="8:19" s="29" customFormat="1">
      <c r="H555" s="90"/>
      <c r="K555" s="5"/>
      <c r="L555" s="5"/>
      <c r="M555" s="5"/>
      <c r="N555" s="5"/>
      <c r="O555" s="5"/>
      <c r="P555" s="5"/>
      <c r="Q555" s="5"/>
      <c r="R555" s="5"/>
      <c r="S555" s="5"/>
    </row>
    <row r="556" spans="8:19" s="29" customFormat="1">
      <c r="H556" s="90"/>
      <c r="K556" s="5"/>
      <c r="L556" s="5"/>
      <c r="M556" s="5"/>
      <c r="N556" s="5"/>
      <c r="O556" s="5"/>
      <c r="P556" s="5"/>
      <c r="Q556" s="5"/>
      <c r="R556" s="5"/>
      <c r="S556" s="5"/>
    </row>
    <row r="557" spans="8:19" s="29" customFormat="1">
      <c r="H557" s="90"/>
      <c r="K557" s="5"/>
      <c r="L557" s="5"/>
      <c r="M557" s="5"/>
      <c r="N557" s="5"/>
      <c r="O557" s="5"/>
      <c r="P557" s="5"/>
      <c r="Q557" s="5"/>
      <c r="R557" s="5"/>
      <c r="S557" s="5"/>
    </row>
    <row r="558" spans="8:19" s="29" customFormat="1">
      <c r="H558" s="90"/>
      <c r="K558" s="5"/>
      <c r="L558" s="5"/>
      <c r="M558" s="5"/>
      <c r="N558" s="5"/>
      <c r="O558" s="5"/>
      <c r="P558" s="5"/>
      <c r="Q558" s="5"/>
      <c r="R558" s="5"/>
      <c r="S558" s="5"/>
    </row>
    <row r="559" spans="8:19" s="29" customFormat="1">
      <c r="H559" s="90"/>
      <c r="K559" s="5"/>
      <c r="L559" s="5"/>
      <c r="M559" s="5"/>
      <c r="N559" s="5"/>
      <c r="O559" s="5"/>
      <c r="P559" s="5"/>
      <c r="Q559" s="5"/>
      <c r="R559" s="5"/>
      <c r="S559" s="5"/>
    </row>
    <row r="560" spans="8:19" s="29" customFormat="1">
      <c r="H560" s="90"/>
      <c r="K560" s="5"/>
      <c r="L560" s="5"/>
      <c r="M560" s="5"/>
      <c r="N560" s="5"/>
      <c r="O560" s="5"/>
      <c r="P560" s="5"/>
      <c r="Q560" s="5"/>
      <c r="R560" s="5"/>
      <c r="S560" s="5"/>
    </row>
    <row r="561" spans="8:19" s="29" customFormat="1">
      <c r="H561" s="90"/>
      <c r="K561" s="5"/>
      <c r="L561" s="5"/>
      <c r="M561" s="5"/>
      <c r="N561" s="5"/>
      <c r="O561" s="5"/>
      <c r="P561" s="5"/>
      <c r="Q561" s="5"/>
      <c r="R561" s="5"/>
      <c r="S561" s="5"/>
    </row>
    <row r="562" spans="8:19" s="29" customFormat="1">
      <c r="H562" s="90"/>
      <c r="K562" s="5"/>
      <c r="L562" s="5"/>
      <c r="M562" s="5"/>
      <c r="N562" s="5"/>
      <c r="O562" s="5"/>
      <c r="P562" s="5"/>
      <c r="Q562" s="5"/>
      <c r="R562" s="5"/>
      <c r="S562" s="5"/>
    </row>
    <row r="563" spans="8:19" s="29" customFormat="1">
      <c r="H563" s="90"/>
      <c r="K563" s="5"/>
      <c r="L563" s="5"/>
      <c r="M563" s="5"/>
      <c r="N563" s="5"/>
      <c r="O563" s="5"/>
      <c r="P563" s="5"/>
      <c r="Q563" s="5"/>
      <c r="R563" s="5"/>
      <c r="S563" s="5"/>
    </row>
    <row r="564" spans="8:19" s="29" customFormat="1">
      <c r="H564" s="90"/>
      <c r="K564" s="5"/>
      <c r="L564" s="5"/>
      <c r="M564" s="5"/>
      <c r="N564" s="5"/>
      <c r="O564" s="5"/>
      <c r="P564" s="5"/>
      <c r="Q564" s="5"/>
      <c r="R564" s="5"/>
      <c r="S564" s="5"/>
    </row>
    <row r="565" spans="8:19" s="29" customFormat="1">
      <c r="H565" s="90"/>
      <c r="K565" s="5"/>
      <c r="L565" s="5"/>
      <c r="M565" s="5"/>
      <c r="N565" s="5"/>
      <c r="O565" s="5"/>
      <c r="P565" s="5"/>
      <c r="Q565" s="5"/>
      <c r="R565" s="5"/>
      <c r="S565" s="5"/>
    </row>
    <row r="566" spans="8:19" s="29" customFormat="1">
      <c r="H566" s="90"/>
      <c r="K566" s="5"/>
      <c r="L566" s="5"/>
      <c r="M566" s="5"/>
      <c r="N566" s="5"/>
      <c r="O566" s="5"/>
      <c r="P566" s="5"/>
      <c r="Q566" s="5"/>
      <c r="R566" s="5"/>
      <c r="S566" s="5"/>
    </row>
    <row r="567" spans="8:19" s="29" customFormat="1">
      <c r="H567" s="90"/>
      <c r="K567" s="5"/>
      <c r="L567" s="5"/>
      <c r="M567" s="5"/>
      <c r="N567" s="5"/>
      <c r="O567" s="5"/>
      <c r="P567" s="5"/>
      <c r="Q567" s="5"/>
      <c r="R567" s="5"/>
      <c r="S567" s="5"/>
    </row>
    <row r="568" spans="8:19" s="29" customFormat="1">
      <c r="H568" s="90"/>
      <c r="K568" s="5"/>
      <c r="L568" s="5"/>
      <c r="M568" s="5"/>
      <c r="N568" s="5"/>
      <c r="O568" s="5"/>
      <c r="P568" s="5"/>
      <c r="Q568" s="5"/>
      <c r="R568" s="5"/>
      <c r="S568" s="5"/>
    </row>
    <row r="569" spans="8:19" s="29" customFormat="1">
      <c r="H569" s="90"/>
      <c r="K569" s="5"/>
      <c r="L569" s="5"/>
      <c r="M569" s="5"/>
      <c r="N569" s="5"/>
      <c r="O569" s="5"/>
      <c r="P569" s="5"/>
      <c r="Q569" s="5"/>
      <c r="R569" s="5"/>
      <c r="S569" s="5"/>
    </row>
    <row r="570" spans="8:19" s="29" customFormat="1">
      <c r="H570" s="90"/>
      <c r="K570" s="5"/>
      <c r="L570" s="5"/>
      <c r="M570" s="5"/>
      <c r="N570" s="5"/>
      <c r="O570" s="5"/>
      <c r="P570" s="5"/>
      <c r="Q570" s="5"/>
      <c r="R570" s="5"/>
      <c r="S570" s="5"/>
    </row>
    <row r="571" spans="8:19" s="29" customFormat="1">
      <c r="H571" s="90"/>
      <c r="K571" s="5"/>
      <c r="L571" s="5"/>
      <c r="M571" s="5"/>
      <c r="N571" s="5"/>
      <c r="O571" s="5"/>
      <c r="P571" s="5"/>
      <c r="Q571" s="5"/>
      <c r="R571" s="5"/>
      <c r="S571" s="5"/>
    </row>
    <row r="572" spans="8:19" s="29" customFormat="1">
      <c r="H572" s="90"/>
      <c r="K572" s="5"/>
      <c r="L572" s="5"/>
      <c r="M572" s="5"/>
      <c r="N572" s="5"/>
      <c r="O572" s="5"/>
      <c r="P572" s="5"/>
      <c r="Q572" s="5"/>
      <c r="R572" s="5"/>
      <c r="S572" s="5"/>
    </row>
    <row r="573" spans="8:19" s="29" customFormat="1">
      <c r="H573" s="90"/>
      <c r="K573" s="5"/>
      <c r="L573" s="5"/>
      <c r="M573" s="5"/>
      <c r="N573" s="5"/>
      <c r="O573" s="5"/>
      <c r="P573" s="5"/>
      <c r="Q573" s="5"/>
      <c r="R573" s="5"/>
      <c r="S573" s="5"/>
    </row>
    <row r="574" spans="8:19" s="29" customFormat="1">
      <c r="H574" s="90"/>
      <c r="K574" s="5"/>
      <c r="L574" s="5"/>
      <c r="M574" s="5"/>
      <c r="N574" s="5"/>
      <c r="O574" s="5"/>
      <c r="P574" s="5"/>
      <c r="Q574" s="5"/>
      <c r="R574" s="5"/>
      <c r="S574" s="5"/>
    </row>
    <row r="575" spans="8:19" s="29" customFormat="1">
      <c r="H575" s="90"/>
      <c r="K575" s="5"/>
      <c r="L575" s="5"/>
      <c r="M575" s="5"/>
      <c r="N575" s="5"/>
      <c r="O575" s="5"/>
      <c r="P575" s="5"/>
      <c r="Q575" s="5"/>
      <c r="R575" s="5"/>
      <c r="S575" s="5"/>
    </row>
    <row r="576" spans="8:19" s="29" customFormat="1">
      <c r="H576" s="90"/>
      <c r="K576" s="5"/>
      <c r="L576" s="5"/>
      <c r="M576" s="5"/>
      <c r="N576" s="5"/>
      <c r="O576" s="5"/>
      <c r="P576" s="5"/>
      <c r="Q576" s="5"/>
      <c r="R576" s="5"/>
      <c r="S576" s="5"/>
    </row>
    <row r="577" spans="8:19" s="29" customFormat="1">
      <c r="H577" s="90"/>
      <c r="K577" s="5"/>
      <c r="L577" s="5"/>
      <c r="M577" s="5"/>
      <c r="N577" s="5"/>
      <c r="O577" s="5"/>
      <c r="P577" s="5"/>
      <c r="Q577" s="5"/>
      <c r="R577" s="5"/>
      <c r="S577" s="5"/>
    </row>
    <row r="578" spans="8:19" s="29" customFormat="1">
      <c r="H578" s="90"/>
      <c r="K578" s="5"/>
      <c r="L578" s="5"/>
      <c r="M578" s="5"/>
      <c r="N578" s="5"/>
      <c r="O578" s="5"/>
      <c r="P578" s="5"/>
      <c r="Q578" s="5"/>
      <c r="R578" s="5"/>
      <c r="S578" s="5"/>
    </row>
    <row r="579" spans="8:19" s="29" customFormat="1">
      <c r="H579" s="90"/>
      <c r="K579" s="5"/>
      <c r="L579" s="5"/>
      <c r="M579" s="5"/>
      <c r="N579" s="5"/>
      <c r="O579" s="5"/>
      <c r="P579" s="5"/>
      <c r="Q579" s="5"/>
      <c r="R579" s="5"/>
      <c r="S579" s="5"/>
    </row>
    <row r="580" spans="8:19" s="29" customFormat="1">
      <c r="H580" s="90"/>
      <c r="K580" s="5"/>
      <c r="L580" s="5"/>
      <c r="M580" s="5"/>
      <c r="N580" s="5"/>
      <c r="O580" s="5"/>
      <c r="P580" s="5"/>
      <c r="Q580" s="5"/>
      <c r="R580" s="5"/>
      <c r="S580" s="5"/>
    </row>
    <row r="581" spans="8:19" s="29" customFormat="1">
      <c r="H581" s="90"/>
      <c r="K581" s="5"/>
      <c r="L581" s="5"/>
      <c r="M581" s="5"/>
      <c r="N581" s="5"/>
      <c r="O581" s="5"/>
      <c r="P581" s="5"/>
      <c r="Q581" s="5"/>
      <c r="R581" s="5"/>
      <c r="S581" s="5"/>
    </row>
    <row r="582" spans="8:19" s="29" customFormat="1">
      <c r="H582" s="90"/>
      <c r="K582" s="5"/>
      <c r="L582" s="5"/>
      <c r="M582" s="5"/>
      <c r="N582" s="5"/>
      <c r="O582" s="5"/>
      <c r="P582" s="5"/>
      <c r="Q582" s="5"/>
      <c r="R582" s="5"/>
      <c r="S582" s="5"/>
    </row>
    <row r="583" spans="8:19" s="29" customFormat="1">
      <c r="H583" s="90"/>
      <c r="K583" s="5"/>
      <c r="L583" s="5"/>
      <c r="M583" s="5"/>
      <c r="N583" s="5"/>
      <c r="O583" s="5"/>
      <c r="P583" s="5"/>
      <c r="Q583" s="5"/>
      <c r="R583" s="5"/>
      <c r="S583" s="5"/>
    </row>
    <row r="584" spans="8:19" s="29" customFormat="1">
      <c r="H584" s="90"/>
      <c r="K584" s="5"/>
      <c r="L584" s="5"/>
      <c r="M584" s="5"/>
      <c r="N584" s="5"/>
      <c r="O584" s="5"/>
      <c r="P584" s="5"/>
      <c r="Q584" s="5"/>
      <c r="R584" s="5"/>
      <c r="S584" s="5"/>
    </row>
    <row r="585" spans="8:19" s="29" customFormat="1">
      <c r="H585" s="90"/>
      <c r="K585" s="5"/>
      <c r="L585" s="5"/>
      <c r="M585" s="5"/>
      <c r="N585" s="5"/>
      <c r="O585" s="5"/>
      <c r="P585" s="5"/>
      <c r="Q585" s="5"/>
      <c r="R585" s="5"/>
      <c r="S585" s="5"/>
    </row>
    <row r="586" spans="8:19" s="29" customFormat="1">
      <c r="H586" s="90"/>
      <c r="K586" s="5"/>
      <c r="L586" s="5"/>
      <c r="M586" s="5"/>
      <c r="N586" s="5"/>
      <c r="O586" s="5"/>
      <c r="P586" s="5"/>
      <c r="Q586" s="5"/>
      <c r="R586" s="5"/>
      <c r="S586" s="5"/>
    </row>
    <row r="587" spans="8:19" s="29" customFormat="1">
      <c r="H587" s="90"/>
      <c r="K587" s="5"/>
      <c r="L587" s="5"/>
      <c r="M587" s="5"/>
      <c r="N587" s="5"/>
      <c r="O587" s="5"/>
      <c r="P587" s="5"/>
      <c r="Q587" s="5"/>
      <c r="R587" s="5"/>
      <c r="S587" s="5"/>
    </row>
    <row r="588" spans="8:19" s="29" customFormat="1">
      <c r="H588" s="90"/>
      <c r="K588" s="5"/>
      <c r="L588" s="5"/>
      <c r="M588" s="5"/>
      <c r="N588" s="5"/>
      <c r="O588" s="5"/>
      <c r="P588" s="5"/>
      <c r="Q588" s="5"/>
      <c r="R588" s="5"/>
      <c r="S588" s="5"/>
    </row>
    <row r="589" spans="8:19" s="29" customFormat="1">
      <c r="H589" s="90"/>
      <c r="K589" s="5"/>
      <c r="L589" s="5"/>
      <c r="M589" s="5"/>
      <c r="N589" s="5"/>
      <c r="O589" s="5"/>
      <c r="P589" s="5"/>
      <c r="Q589" s="5"/>
      <c r="R589" s="5"/>
      <c r="S589" s="5"/>
    </row>
    <row r="590" spans="8:19" s="29" customFormat="1">
      <c r="H590" s="90"/>
      <c r="K590" s="5"/>
      <c r="L590" s="5"/>
      <c r="M590" s="5"/>
      <c r="N590" s="5"/>
      <c r="O590" s="5"/>
      <c r="P590" s="5"/>
      <c r="Q590" s="5"/>
      <c r="R590" s="5"/>
      <c r="S590" s="5"/>
    </row>
    <row r="591" spans="8:19" s="29" customFormat="1">
      <c r="H591" s="90"/>
      <c r="K591" s="5"/>
      <c r="L591" s="5"/>
      <c r="M591" s="5"/>
      <c r="N591" s="5"/>
      <c r="O591" s="5"/>
      <c r="P591" s="5"/>
      <c r="Q591" s="5"/>
      <c r="R591" s="5"/>
      <c r="S591" s="5"/>
    </row>
    <row r="592" spans="8:19" s="29" customFormat="1">
      <c r="H592" s="90"/>
      <c r="K592" s="5"/>
      <c r="L592" s="5"/>
      <c r="M592" s="5"/>
      <c r="N592" s="5"/>
      <c r="O592" s="5"/>
      <c r="P592" s="5"/>
      <c r="Q592" s="5"/>
      <c r="R592" s="5"/>
      <c r="S592" s="5"/>
    </row>
  </sheetData>
  <mergeCells count="11">
    <mergeCell ref="D9:D10"/>
    <mergeCell ref="A50:J50"/>
    <mergeCell ref="A52:J52"/>
    <mergeCell ref="B6:B7"/>
    <mergeCell ref="C6:D7"/>
    <mergeCell ref="E6:E7"/>
    <mergeCell ref="A5:A7"/>
    <mergeCell ref="B5:E5"/>
    <mergeCell ref="F5:G7"/>
    <mergeCell ref="H5:H7"/>
    <mergeCell ref="I5:J7"/>
  </mergeCells>
  <printOptions gridLines="1"/>
  <pageMargins left="0.47" right="0.25" top="1.38" bottom="0.75" header="0.69" footer="0.3"/>
  <pageSetup paperSize="9" scale="80" orientation="portrait" r:id="rId1"/>
</worksheet>
</file>

<file path=xl/worksheets/sheet2.xml><?xml version="1.0" encoding="utf-8"?>
<worksheet xmlns="http://schemas.openxmlformats.org/spreadsheetml/2006/main" xmlns:r="http://schemas.openxmlformats.org/officeDocument/2006/relationships">
  <sheetPr>
    <tabColor rgb="FFFFFF00"/>
  </sheetPr>
  <dimension ref="A1:L244"/>
  <sheetViews>
    <sheetView zoomScaleSheetLayoutView="90" workbookViewId="0">
      <pane xSplit="1" ySplit="6" topLeftCell="D197" activePane="bottomRight" state="frozen"/>
      <selection pane="topRight" activeCell="B1" sqref="B1"/>
      <selection pane="bottomLeft" activeCell="A7" sqref="A7"/>
      <selection pane="bottomRight" activeCell="L228" sqref="L228"/>
    </sheetView>
  </sheetViews>
  <sheetFormatPr defaultColWidth="8" defaultRowHeight="12.75"/>
  <cols>
    <col min="1" max="1" width="32.5703125" style="426" customWidth="1"/>
    <col min="2" max="2" width="11.85546875" style="198" hidden="1" customWidth="1"/>
    <col min="3" max="3" width="13.28515625" style="198" hidden="1" customWidth="1"/>
    <col min="4" max="4" width="12.42578125" style="198" customWidth="1"/>
    <col min="5" max="5" width="12.7109375" style="426" customWidth="1"/>
    <col min="6" max="6" width="12.28515625" style="426" customWidth="1"/>
    <col min="7" max="7" width="13.140625" style="426" customWidth="1"/>
    <col min="8" max="8" width="13" style="426" customWidth="1"/>
    <col min="9" max="9" width="13.140625" style="199" customWidth="1"/>
    <col min="10" max="10" width="13.140625" style="426" customWidth="1"/>
    <col min="11" max="11" width="10.85546875" style="406" hidden="1" customWidth="1"/>
    <col min="12" max="12" width="12.42578125" style="198" customWidth="1"/>
    <col min="13" max="227" width="8" style="406"/>
    <col min="228" max="228" width="40.5703125" style="406" customWidth="1"/>
    <col min="229" max="230" width="8" style="406" customWidth="1"/>
    <col min="231" max="231" width="13.28515625" style="406" customWidth="1"/>
    <col min="232" max="232" width="13.5703125" style="406" customWidth="1"/>
    <col min="233" max="233" width="13.85546875" style="406" customWidth="1"/>
    <col min="234" max="234" width="13.140625" style="406" customWidth="1"/>
    <col min="235" max="235" width="13" style="406" customWidth="1"/>
    <col min="236" max="236" width="10.5703125" style="406" customWidth="1"/>
    <col min="237" max="237" width="12.5703125" style="406" customWidth="1"/>
    <col min="238" max="238" width="8" style="406" customWidth="1"/>
    <col min="239" max="240" width="11.85546875" style="406" customWidth="1"/>
    <col min="241" max="241" width="12" style="406" customWidth="1"/>
    <col min="242" max="242" width="12.5703125" style="406" customWidth="1"/>
    <col min="243" max="483" width="8" style="406"/>
    <col min="484" max="484" width="40.5703125" style="406" customWidth="1"/>
    <col min="485" max="486" width="8" style="406" customWidth="1"/>
    <col min="487" max="487" width="13.28515625" style="406" customWidth="1"/>
    <col min="488" max="488" width="13.5703125" style="406" customWidth="1"/>
    <col min="489" max="489" width="13.85546875" style="406" customWidth="1"/>
    <col min="490" max="490" width="13.140625" style="406" customWidth="1"/>
    <col min="491" max="491" width="13" style="406" customWidth="1"/>
    <col min="492" max="492" width="10.5703125" style="406" customWidth="1"/>
    <col min="493" max="493" width="12.5703125" style="406" customWidth="1"/>
    <col min="494" max="494" width="8" style="406" customWidth="1"/>
    <col min="495" max="496" width="11.85546875" style="406" customWidth="1"/>
    <col min="497" max="497" width="12" style="406" customWidth="1"/>
    <col min="498" max="498" width="12.5703125" style="406" customWidth="1"/>
    <col min="499" max="739" width="8" style="406"/>
    <col min="740" max="740" width="40.5703125" style="406" customWidth="1"/>
    <col min="741" max="742" width="8" style="406" customWidth="1"/>
    <col min="743" max="743" width="13.28515625" style="406" customWidth="1"/>
    <col min="744" max="744" width="13.5703125" style="406" customWidth="1"/>
    <col min="745" max="745" width="13.85546875" style="406" customWidth="1"/>
    <col min="746" max="746" width="13.140625" style="406" customWidth="1"/>
    <col min="747" max="747" width="13" style="406" customWidth="1"/>
    <col min="748" max="748" width="10.5703125" style="406" customWidth="1"/>
    <col min="749" max="749" width="12.5703125" style="406" customWidth="1"/>
    <col min="750" max="750" width="8" style="406" customWidth="1"/>
    <col min="751" max="752" width="11.85546875" style="406" customWidth="1"/>
    <col min="753" max="753" width="12" style="406" customWidth="1"/>
    <col min="754" max="754" width="12.5703125" style="406" customWidth="1"/>
    <col min="755" max="995" width="8" style="406"/>
    <col min="996" max="996" width="40.5703125" style="406" customWidth="1"/>
    <col min="997" max="998" width="8" style="406" customWidth="1"/>
    <col min="999" max="999" width="13.28515625" style="406" customWidth="1"/>
    <col min="1000" max="1000" width="13.5703125" style="406" customWidth="1"/>
    <col min="1001" max="1001" width="13.85546875" style="406" customWidth="1"/>
    <col min="1002" max="1002" width="13.140625" style="406" customWidth="1"/>
    <col min="1003" max="1003" width="13" style="406" customWidth="1"/>
    <col min="1004" max="1004" width="10.5703125" style="406" customWidth="1"/>
    <col min="1005" max="1005" width="12.5703125" style="406" customWidth="1"/>
    <col min="1006" max="1006" width="8" style="406" customWidth="1"/>
    <col min="1007" max="1008" width="11.85546875" style="406" customWidth="1"/>
    <col min="1009" max="1009" width="12" style="406" customWidth="1"/>
    <col min="1010" max="1010" width="12.5703125" style="406" customWidth="1"/>
    <col min="1011" max="1251" width="8" style="406"/>
    <col min="1252" max="1252" width="40.5703125" style="406" customWidth="1"/>
    <col min="1253" max="1254" width="8" style="406" customWidth="1"/>
    <col min="1255" max="1255" width="13.28515625" style="406" customWidth="1"/>
    <col min="1256" max="1256" width="13.5703125" style="406" customWidth="1"/>
    <col min="1257" max="1257" width="13.85546875" style="406" customWidth="1"/>
    <col min="1258" max="1258" width="13.140625" style="406" customWidth="1"/>
    <col min="1259" max="1259" width="13" style="406" customWidth="1"/>
    <col min="1260" max="1260" width="10.5703125" style="406" customWidth="1"/>
    <col min="1261" max="1261" width="12.5703125" style="406" customWidth="1"/>
    <col min="1262" max="1262" width="8" style="406" customWidth="1"/>
    <col min="1263" max="1264" width="11.85546875" style="406" customWidth="1"/>
    <col min="1265" max="1265" width="12" style="406" customWidth="1"/>
    <col min="1266" max="1266" width="12.5703125" style="406" customWidth="1"/>
    <col min="1267" max="1507" width="8" style="406"/>
    <col min="1508" max="1508" width="40.5703125" style="406" customWidth="1"/>
    <col min="1509" max="1510" width="8" style="406" customWidth="1"/>
    <col min="1511" max="1511" width="13.28515625" style="406" customWidth="1"/>
    <col min="1512" max="1512" width="13.5703125" style="406" customWidth="1"/>
    <col min="1513" max="1513" width="13.85546875" style="406" customWidth="1"/>
    <col min="1514" max="1514" width="13.140625" style="406" customWidth="1"/>
    <col min="1515" max="1515" width="13" style="406" customWidth="1"/>
    <col min="1516" max="1516" width="10.5703125" style="406" customWidth="1"/>
    <col min="1517" max="1517" width="12.5703125" style="406" customWidth="1"/>
    <col min="1518" max="1518" width="8" style="406" customWidth="1"/>
    <col min="1519" max="1520" width="11.85546875" style="406" customWidth="1"/>
    <col min="1521" max="1521" width="12" style="406" customWidth="1"/>
    <col min="1522" max="1522" width="12.5703125" style="406" customWidth="1"/>
    <col min="1523" max="1763" width="8" style="406"/>
    <col min="1764" max="1764" width="40.5703125" style="406" customWidth="1"/>
    <col min="1765" max="1766" width="8" style="406" customWidth="1"/>
    <col min="1767" max="1767" width="13.28515625" style="406" customWidth="1"/>
    <col min="1768" max="1768" width="13.5703125" style="406" customWidth="1"/>
    <col min="1769" max="1769" width="13.85546875" style="406" customWidth="1"/>
    <col min="1770" max="1770" width="13.140625" style="406" customWidth="1"/>
    <col min="1771" max="1771" width="13" style="406" customWidth="1"/>
    <col min="1772" max="1772" width="10.5703125" style="406" customWidth="1"/>
    <col min="1773" max="1773" width="12.5703125" style="406" customWidth="1"/>
    <col min="1774" max="1774" width="8" style="406" customWidth="1"/>
    <col min="1775" max="1776" width="11.85546875" style="406" customWidth="1"/>
    <col min="1777" max="1777" width="12" style="406" customWidth="1"/>
    <col min="1778" max="1778" width="12.5703125" style="406" customWidth="1"/>
    <col min="1779" max="2019" width="8" style="406"/>
    <col min="2020" max="2020" width="40.5703125" style="406" customWidth="1"/>
    <col min="2021" max="2022" width="8" style="406" customWidth="1"/>
    <col min="2023" max="2023" width="13.28515625" style="406" customWidth="1"/>
    <col min="2024" max="2024" width="13.5703125" style="406" customWidth="1"/>
    <col min="2025" max="2025" width="13.85546875" style="406" customWidth="1"/>
    <col min="2026" max="2026" width="13.140625" style="406" customWidth="1"/>
    <col min="2027" max="2027" width="13" style="406" customWidth="1"/>
    <col min="2028" max="2028" width="10.5703125" style="406" customWidth="1"/>
    <col min="2029" max="2029" width="12.5703125" style="406" customWidth="1"/>
    <col min="2030" max="2030" width="8" style="406" customWidth="1"/>
    <col min="2031" max="2032" width="11.85546875" style="406" customWidth="1"/>
    <col min="2033" max="2033" width="12" style="406" customWidth="1"/>
    <col min="2034" max="2034" width="12.5703125" style="406" customWidth="1"/>
    <col min="2035" max="2275" width="8" style="406"/>
    <col min="2276" max="2276" width="40.5703125" style="406" customWidth="1"/>
    <col min="2277" max="2278" width="8" style="406" customWidth="1"/>
    <col min="2279" max="2279" width="13.28515625" style="406" customWidth="1"/>
    <col min="2280" max="2280" width="13.5703125" style="406" customWidth="1"/>
    <col min="2281" max="2281" width="13.85546875" style="406" customWidth="1"/>
    <col min="2282" max="2282" width="13.140625" style="406" customWidth="1"/>
    <col min="2283" max="2283" width="13" style="406" customWidth="1"/>
    <col min="2284" max="2284" width="10.5703125" style="406" customWidth="1"/>
    <col min="2285" max="2285" width="12.5703125" style="406" customWidth="1"/>
    <col min="2286" max="2286" width="8" style="406" customWidth="1"/>
    <col min="2287" max="2288" width="11.85546875" style="406" customWidth="1"/>
    <col min="2289" max="2289" width="12" style="406" customWidth="1"/>
    <col min="2290" max="2290" width="12.5703125" style="406" customWidth="1"/>
    <col min="2291" max="2531" width="8" style="406"/>
    <col min="2532" max="2532" width="40.5703125" style="406" customWidth="1"/>
    <col min="2533" max="2534" width="8" style="406" customWidth="1"/>
    <col min="2535" max="2535" width="13.28515625" style="406" customWidth="1"/>
    <col min="2536" max="2536" width="13.5703125" style="406" customWidth="1"/>
    <col min="2537" max="2537" width="13.85546875" style="406" customWidth="1"/>
    <col min="2538" max="2538" width="13.140625" style="406" customWidth="1"/>
    <col min="2539" max="2539" width="13" style="406" customWidth="1"/>
    <col min="2540" max="2540" width="10.5703125" style="406" customWidth="1"/>
    <col min="2541" max="2541" width="12.5703125" style="406" customWidth="1"/>
    <col min="2542" max="2542" width="8" style="406" customWidth="1"/>
    <col min="2543" max="2544" width="11.85546875" style="406" customWidth="1"/>
    <col min="2545" max="2545" width="12" style="406" customWidth="1"/>
    <col min="2546" max="2546" width="12.5703125" style="406" customWidth="1"/>
    <col min="2547" max="2787" width="8" style="406"/>
    <col min="2788" max="2788" width="40.5703125" style="406" customWidth="1"/>
    <col min="2789" max="2790" width="8" style="406" customWidth="1"/>
    <col min="2791" max="2791" width="13.28515625" style="406" customWidth="1"/>
    <col min="2792" max="2792" width="13.5703125" style="406" customWidth="1"/>
    <col min="2793" max="2793" width="13.85546875" style="406" customWidth="1"/>
    <col min="2794" max="2794" width="13.140625" style="406" customWidth="1"/>
    <col min="2795" max="2795" width="13" style="406" customWidth="1"/>
    <col min="2796" max="2796" width="10.5703125" style="406" customWidth="1"/>
    <col min="2797" max="2797" width="12.5703125" style="406" customWidth="1"/>
    <col min="2798" max="2798" width="8" style="406" customWidth="1"/>
    <col min="2799" max="2800" width="11.85546875" style="406" customWidth="1"/>
    <col min="2801" max="2801" width="12" style="406" customWidth="1"/>
    <col min="2802" max="2802" width="12.5703125" style="406" customWidth="1"/>
    <col min="2803" max="3043" width="8" style="406"/>
    <col min="3044" max="3044" width="40.5703125" style="406" customWidth="1"/>
    <col min="3045" max="3046" width="8" style="406" customWidth="1"/>
    <col min="3047" max="3047" width="13.28515625" style="406" customWidth="1"/>
    <col min="3048" max="3048" width="13.5703125" style="406" customWidth="1"/>
    <col min="3049" max="3049" width="13.85546875" style="406" customWidth="1"/>
    <col min="3050" max="3050" width="13.140625" style="406" customWidth="1"/>
    <col min="3051" max="3051" width="13" style="406" customWidth="1"/>
    <col min="3052" max="3052" width="10.5703125" style="406" customWidth="1"/>
    <col min="3053" max="3053" width="12.5703125" style="406" customWidth="1"/>
    <col min="3054" max="3054" width="8" style="406" customWidth="1"/>
    <col min="3055" max="3056" width="11.85546875" style="406" customWidth="1"/>
    <col min="3057" max="3057" width="12" style="406" customWidth="1"/>
    <col min="3058" max="3058" width="12.5703125" style="406" customWidth="1"/>
    <col min="3059" max="3299" width="8" style="406"/>
    <col min="3300" max="3300" width="40.5703125" style="406" customWidth="1"/>
    <col min="3301" max="3302" width="8" style="406" customWidth="1"/>
    <col min="3303" max="3303" width="13.28515625" style="406" customWidth="1"/>
    <col min="3304" max="3304" width="13.5703125" style="406" customWidth="1"/>
    <col min="3305" max="3305" width="13.85546875" style="406" customWidth="1"/>
    <col min="3306" max="3306" width="13.140625" style="406" customWidth="1"/>
    <col min="3307" max="3307" width="13" style="406" customWidth="1"/>
    <col min="3308" max="3308" width="10.5703125" style="406" customWidth="1"/>
    <col min="3309" max="3309" width="12.5703125" style="406" customWidth="1"/>
    <col min="3310" max="3310" width="8" style="406" customWidth="1"/>
    <col min="3311" max="3312" width="11.85546875" style="406" customWidth="1"/>
    <col min="3313" max="3313" width="12" style="406" customWidth="1"/>
    <col min="3314" max="3314" width="12.5703125" style="406" customWidth="1"/>
    <col min="3315" max="3555" width="8" style="406"/>
    <col min="3556" max="3556" width="40.5703125" style="406" customWidth="1"/>
    <col min="3557" max="3558" width="8" style="406" customWidth="1"/>
    <col min="3559" max="3559" width="13.28515625" style="406" customWidth="1"/>
    <col min="3560" max="3560" width="13.5703125" style="406" customWidth="1"/>
    <col min="3561" max="3561" width="13.85546875" style="406" customWidth="1"/>
    <col min="3562" max="3562" width="13.140625" style="406" customWidth="1"/>
    <col min="3563" max="3563" width="13" style="406" customWidth="1"/>
    <col min="3564" max="3564" width="10.5703125" style="406" customWidth="1"/>
    <col min="3565" max="3565" width="12.5703125" style="406" customWidth="1"/>
    <col min="3566" max="3566" width="8" style="406" customWidth="1"/>
    <col min="3567" max="3568" width="11.85546875" style="406" customWidth="1"/>
    <col min="3569" max="3569" width="12" style="406" customWidth="1"/>
    <col min="3570" max="3570" width="12.5703125" style="406" customWidth="1"/>
    <col min="3571" max="3811" width="8" style="406"/>
    <col min="3812" max="3812" width="40.5703125" style="406" customWidth="1"/>
    <col min="3813" max="3814" width="8" style="406" customWidth="1"/>
    <col min="3815" max="3815" width="13.28515625" style="406" customWidth="1"/>
    <col min="3816" max="3816" width="13.5703125" style="406" customWidth="1"/>
    <col min="3817" max="3817" width="13.85546875" style="406" customWidth="1"/>
    <col min="3818" max="3818" width="13.140625" style="406" customWidth="1"/>
    <col min="3819" max="3819" width="13" style="406" customWidth="1"/>
    <col min="3820" max="3820" width="10.5703125" style="406" customWidth="1"/>
    <col min="3821" max="3821" width="12.5703125" style="406" customWidth="1"/>
    <col min="3822" max="3822" width="8" style="406" customWidth="1"/>
    <col min="3823" max="3824" width="11.85546875" style="406" customWidth="1"/>
    <col min="3825" max="3825" width="12" style="406" customWidth="1"/>
    <col min="3826" max="3826" width="12.5703125" style="406" customWidth="1"/>
    <col min="3827" max="4067" width="8" style="406"/>
    <col min="4068" max="4068" width="40.5703125" style="406" customWidth="1"/>
    <col min="4069" max="4070" width="8" style="406" customWidth="1"/>
    <col min="4071" max="4071" width="13.28515625" style="406" customWidth="1"/>
    <col min="4072" max="4072" width="13.5703125" style="406" customWidth="1"/>
    <col min="4073" max="4073" width="13.85546875" style="406" customWidth="1"/>
    <col min="4074" max="4074" width="13.140625" style="406" customWidth="1"/>
    <col min="4075" max="4075" width="13" style="406" customWidth="1"/>
    <col min="4076" max="4076" width="10.5703125" style="406" customWidth="1"/>
    <col min="4077" max="4077" width="12.5703125" style="406" customWidth="1"/>
    <col min="4078" max="4078" width="8" style="406" customWidth="1"/>
    <col min="4079" max="4080" width="11.85546875" style="406" customWidth="1"/>
    <col min="4081" max="4081" width="12" style="406" customWidth="1"/>
    <col min="4082" max="4082" width="12.5703125" style="406" customWidth="1"/>
    <col min="4083" max="4323" width="8" style="406"/>
    <col min="4324" max="4324" width="40.5703125" style="406" customWidth="1"/>
    <col min="4325" max="4326" width="8" style="406" customWidth="1"/>
    <col min="4327" max="4327" width="13.28515625" style="406" customWidth="1"/>
    <col min="4328" max="4328" width="13.5703125" style="406" customWidth="1"/>
    <col min="4329" max="4329" width="13.85546875" style="406" customWidth="1"/>
    <col min="4330" max="4330" width="13.140625" style="406" customWidth="1"/>
    <col min="4331" max="4331" width="13" style="406" customWidth="1"/>
    <col min="4332" max="4332" width="10.5703125" style="406" customWidth="1"/>
    <col min="4333" max="4333" width="12.5703125" style="406" customWidth="1"/>
    <col min="4334" max="4334" width="8" style="406" customWidth="1"/>
    <col min="4335" max="4336" width="11.85546875" style="406" customWidth="1"/>
    <col min="4337" max="4337" width="12" style="406" customWidth="1"/>
    <col min="4338" max="4338" width="12.5703125" style="406" customWidth="1"/>
    <col min="4339" max="4579" width="8" style="406"/>
    <col min="4580" max="4580" width="40.5703125" style="406" customWidth="1"/>
    <col min="4581" max="4582" width="8" style="406" customWidth="1"/>
    <col min="4583" max="4583" width="13.28515625" style="406" customWidth="1"/>
    <col min="4584" max="4584" width="13.5703125" style="406" customWidth="1"/>
    <col min="4585" max="4585" width="13.85546875" style="406" customWidth="1"/>
    <col min="4586" max="4586" width="13.140625" style="406" customWidth="1"/>
    <col min="4587" max="4587" width="13" style="406" customWidth="1"/>
    <col min="4588" max="4588" width="10.5703125" style="406" customWidth="1"/>
    <col min="4589" max="4589" width="12.5703125" style="406" customWidth="1"/>
    <col min="4590" max="4590" width="8" style="406" customWidth="1"/>
    <col min="4591" max="4592" width="11.85546875" style="406" customWidth="1"/>
    <col min="4593" max="4593" width="12" style="406" customWidth="1"/>
    <col min="4594" max="4594" width="12.5703125" style="406" customWidth="1"/>
    <col min="4595" max="4835" width="8" style="406"/>
    <col min="4836" max="4836" width="40.5703125" style="406" customWidth="1"/>
    <col min="4837" max="4838" width="8" style="406" customWidth="1"/>
    <col min="4839" max="4839" width="13.28515625" style="406" customWidth="1"/>
    <col min="4840" max="4840" width="13.5703125" style="406" customWidth="1"/>
    <col min="4841" max="4841" width="13.85546875" style="406" customWidth="1"/>
    <col min="4842" max="4842" width="13.140625" style="406" customWidth="1"/>
    <col min="4843" max="4843" width="13" style="406" customWidth="1"/>
    <col min="4844" max="4844" width="10.5703125" style="406" customWidth="1"/>
    <col min="4845" max="4845" width="12.5703125" style="406" customWidth="1"/>
    <col min="4846" max="4846" width="8" style="406" customWidth="1"/>
    <col min="4847" max="4848" width="11.85546875" style="406" customWidth="1"/>
    <col min="4849" max="4849" width="12" style="406" customWidth="1"/>
    <col min="4850" max="4850" width="12.5703125" style="406" customWidth="1"/>
    <col min="4851" max="5091" width="8" style="406"/>
    <col min="5092" max="5092" width="40.5703125" style="406" customWidth="1"/>
    <col min="5093" max="5094" width="8" style="406" customWidth="1"/>
    <col min="5095" max="5095" width="13.28515625" style="406" customWidth="1"/>
    <col min="5096" max="5096" width="13.5703125" style="406" customWidth="1"/>
    <col min="5097" max="5097" width="13.85546875" style="406" customWidth="1"/>
    <col min="5098" max="5098" width="13.140625" style="406" customWidth="1"/>
    <col min="5099" max="5099" width="13" style="406" customWidth="1"/>
    <col min="5100" max="5100" width="10.5703125" style="406" customWidth="1"/>
    <col min="5101" max="5101" width="12.5703125" style="406" customWidth="1"/>
    <col min="5102" max="5102" width="8" style="406" customWidth="1"/>
    <col min="5103" max="5104" width="11.85546875" style="406" customWidth="1"/>
    <col min="5105" max="5105" width="12" style="406" customWidth="1"/>
    <col min="5106" max="5106" width="12.5703125" style="406" customWidth="1"/>
    <col min="5107" max="5347" width="8" style="406"/>
    <col min="5348" max="5348" width="40.5703125" style="406" customWidth="1"/>
    <col min="5349" max="5350" width="8" style="406" customWidth="1"/>
    <col min="5351" max="5351" width="13.28515625" style="406" customWidth="1"/>
    <col min="5352" max="5352" width="13.5703125" style="406" customWidth="1"/>
    <col min="5353" max="5353" width="13.85546875" style="406" customWidth="1"/>
    <col min="5354" max="5354" width="13.140625" style="406" customWidth="1"/>
    <col min="5355" max="5355" width="13" style="406" customWidth="1"/>
    <col min="5356" max="5356" width="10.5703125" style="406" customWidth="1"/>
    <col min="5357" max="5357" width="12.5703125" style="406" customWidth="1"/>
    <col min="5358" max="5358" width="8" style="406" customWidth="1"/>
    <col min="5359" max="5360" width="11.85546875" style="406" customWidth="1"/>
    <col min="5361" max="5361" width="12" style="406" customWidth="1"/>
    <col min="5362" max="5362" width="12.5703125" style="406" customWidth="1"/>
    <col min="5363" max="5603" width="8" style="406"/>
    <col min="5604" max="5604" width="40.5703125" style="406" customWidth="1"/>
    <col min="5605" max="5606" width="8" style="406" customWidth="1"/>
    <col min="5607" max="5607" width="13.28515625" style="406" customWidth="1"/>
    <col min="5608" max="5608" width="13.5703125" style="406" customWidth="1"/>
    <col min="5609" max="5609" width="13.85546875" style="406" customWidth="1"/>
    <col min="5610" max="5610" width="13.140625" style="406" customWidth="1"/>
    <col min="5611" max="5611" width="13" style="406" customWidth="1"/>
    <col min="5612" max="5612" width="10.5703125" style="406" customWidth="1"/>
    <col min="5613" max="5613" width="12.5703125" style="406" customWidth="1"/>
    <col min="5614" max="5614" width="8" style="406" customWidth="1"/>
    <col min="5615" max="5616" width="11.85546875" style="406" customWidth="1"/>
    <col min="5617" max="5617" width="12" style="406" customWidth="1"/>
    <col min="5618" max="5618" width="12.5703125" style="406" customWidth="1"/>
    <col min="5619" max="5859" width="8" style="406"/>
    <col min="5860" max="5860" width="40.5703125" style="406" customWidth="1"/>
    <col min="5861" max="5862" width="8" style="406" customWidth="1"/>
    <col min="5863" max="5863" width="13.28515625" style="406" customWidth="1"/>
    <col min="5864" max="5864" width="13.5703125" style="406" customWidth="1"/>
    <col min="5865" max="5865" width="13.85546875" style="406" customWidth="1"/>
    <col min="5866" max="5866" width="13.140625" style="406" customWidth="1"/>
    <col min="5867" max="5867" width="13" style="406" customWidth="1"/>
    <col min="5868" max="5868" width="10.5703125" style="406" customWidth="1"/>
    <col min="5869" max="5869" width="12.5703125" style="406" customWidth="1"/>
    <col min="5870" max="5870" width="8" style="406" customWidth="1"/>
    <col min="5871" max="5872" width="11.85546875" style="406" customWidth="1"/>
    <col min="5873" max="5873" width="12" style="406" customWidth="1"/>
    <col min="5874" max="5874" width="12.5703125" style="406" customWidth="1"/>
    <col min="5875" max="6115" width="8" style="406"/>
    <col min="6116" max="6116" width="40.5703125" style="406" customWidth="1"/>
    <col min="6117" max="6118" width="8" style="406" customWidth="1"/>
    <col min="6119" max="6119" width="13.28515625" style="406" customWidth="1"/>
    <col min="6120" max="6120" width="13.5703125" style="406" customWidth="1"/>
    <col min="6121" max="6121" width="13.85546875" style="406" customWidth="1"/>
    <col min="6122" max="6122" width="13.140625" style="406" customWidth="1"/>
    <col min="6123" max="6123" width="13" style="406" customWidth="1"/>
    <col min="6124" max="6124" width="10.5703125" style="406" customWidth="1"/>
    <col min="6125" max="6125" width="12.5703125" style="406" customWidth="1"/>
    <col min="6126" max="6126" width="8" style="406" customWidth="1"/>
    <col min="6127" max="6128" width="11.85546875" style="406" customWidth="1"/>
    <col min="6129" max="6129" width="12" style="406" customWidth="1"/>
    <col min="6130" max="6130" width="12.5703125" style="406" customWidth="1"/>
    <col min="6131" max="6371" width="8" style="406"/>
    <col min="6372" max="6372" width="40.5703125" style="406" customWidth="1"/>
    <col min="6373" max="6374" width="8" style="406" customWidth="1"/>
    <col min="6375" max="6375" width="13.28515625" style="406" customWidth="1"/>
    <col min="6376" max="6376" width="13.5703125" style="406" customWidth="1"/>
    <col min="6377" max="6377" width="13.85546875" style="406" customWidth="1"/>
    <col min="6378" max="6378" width="13.140625" style="406" customWidth="1"/>
    <col min="6379" max="6379" width="13" style="406" customWidth="1"/>
    <col min="6380" max="6380" width="10.5703125" style="406" customWidth="1"/>
    <col min="6381" max="6381" width="12.5703125" style="406" customWidth="1"/>
    <col min="6382" max="6382" width="8" style="406" customWidth="1"/>
    <col min="6383" max="6384" width="11.85546875" style="406" customWidth="1"/>
    <col min="6385" max="6385" width="12" style="406" customWidth="1"/>
    <col min="6386" max="6386" width="12.5703125" style="406" customWidth="1"/>
    <col min="6387" max="6627" width="8" style="406"/>
    <col min="6628" max="6628" width="40.5703125" style="406" customWidth="1"/>
    <col min="6629" max="6630" width="8" style="406" customWidth="1"/>
    <col min="6631" max="6631" width="13.28515625" style="406" customWidth="1"/>
    <col min="6632" max="6632" width="13.5703125" style="406" customWidth="1"/>
    <col min="6633" max="6633" width="13.85546875" style="406" customWidth="1"/>
    <col min="6634" max="6634" width="13.140625" style="406" customWidth="1"/>
    <col min="6635" max="6635" width="13" style="406" customWidth="1"/>
    <col min="6636" max="6636" width="10.5703125" style="406" customWidth="1"/>
    <col min="6637" max="6637" width="12.5703125" style="406" customWidth="1"/>
    <col min="6638" max="6638" width="8" style="406" customWidth="1"/>
    <col min="6639" max="6640" width="11.85546875" style="406" customWidth="1"/>
    <col min="6641" max="6641" width="12" style="406" customWidth="1"/>
    <col min="6642" max="6642" width="12.5703125" style="406" customWidth="1"/>
    <col min="6643" max="6883" width="8" style="406"/>
    <col min="6884" max="6884" width="40.5703125" style="406" customWidth="1"/>
    <col min="6885" max="6886" width="8" style="406" customWidth="1"/>
    <col min="6887" max="6887" width="13.28515625" style="406" customWidth="1"/>
    <col min="6888" max="6888" width="13.5703125" style="406" customWidth="1"/>
    <col min="6889" max="6889" width="13.85546875" style="406" customWidth="1"/>
    <col min="6890" max="6890" width="13.140625" style="406" customWidth="1"/>
    <col min="6891" max="6891" width="13" style="406" customWidth="1"/>
    <col min="6892" max="6892" width="10.5703125" style="406" customWidth="1"/>
    <col min="6893" max="6893" width="12.5703125" style="406" customWidth="1"/>
    <col min="6894" max="6894" width="8" style="406" customWidth="1"/>
    <col min="6895" max="6896" width="11.85546875" style="406" customWidth="1"/>
    <col min="6897" max="6897" width="12" style="406" customWidth="1"/>
    <col min="6898" max="6898" width="12.5703125" style="406" customWidth="1"/>
    <col min="6899" max="7139" width="8" style="406"/>
    <col min="7140" max="7140" width="40.5703125" style="406" customWidth="1"/>
    <col min="7141" max="7142" width="8" style="406" customWidth="1"/>
    <col min="7143" max="7143" width="13.28515625" style="406" customWidth="1"/>
    <col min="7144" max="7144" width="13.5703125" style="406" customWidth="1"/>
    <col min="7145" max="7145" width="13.85546875" style="406" customWidth="1"/>
    <col min="7146" max="7146" width="13.140625" style="406" customWidth="1"/>
    <col min="7147" max="7147" width="13" style="406" customWidth="1"/>
    <col min="7148" max="7148" width="10.5703125" style="406" customWidth="1"/>
    <col min="7149" max="7149" width="12.5703125" style="406" customWidth="1"/>
    <col min="7150" max="7150" width="8" style="406" customWidth="1"/>
    <col min="7151" max="7152" width="11.85546875" style="406" customWidth="1"/>
    <col min="7153" max="7153" width="12" style="406" customWidth="1"/>
    <col min="7154" max="7154" width="12.5703125" style="406" customWidth="1"/>
    <col min="7155" max="7395" width="8" style="406"/>
    <col min="7396" max="7396" width="40.5703125" style="406" customWidth="1"/>
    <col min="7397" max="7398" width="8" style="406" customWidth="1"/>
    <col min="7399" max="7399" width="13.28515625" style="406" customWidth="1"/>
    <col min="7400" max="7400" width="13.5703125" style="406" customWidth="1"/>
    <col min="7401" max="7401" width="13.85546875" style="406" customWidth="1"/>
    <col min="7402" max="7402" width="13.140625" style="406" customWidth="1"/>
    <col min="7403" max="7403" width="13" style="406" customWidth="1"/>
    <col min="7404" max="7404" width="10.5703125" style="406" customWidth="1"/>
    <col min="7405" max="7405" width="12.5703125" style="406" customWidth="1"/>
    <col min="7406" max="7406" width="8" style="406" customWidth="1"/>
    <col min="7407" max="7408" width="11.85546875" style="406" customWidth="1"/>
    <col min="7409" max="7409" width="12" style="406" customWidth="1"/>
    <col min="7410" max="7410" width="12.5703125" style="406" customWidth="1"/>
    <col min="7411" max="7651" width="8" style="406"/>
    <col min="7652" max="7652" width="40.5703125" style="406" customWidth="1"/>
    <col min="7653" max="7654" width="8" style="406" customWidth="1"/>
    <col min="7655" max="7655" width="13.28515625" style="406" customWidth="1"/>
    <col min="7656" max="7656" width="13.5703125" style="406" customWidth="1"/>
    <col min="7657" max="7657" width="13.85546875" style="406" customWidth="1"/>
    <col min="7658" max="7658" width="13.140625" style="406" customWidth="1"/>
    <col min="7659" max="7659" width="13" style="406" customWidth="1"/>
    <col min="7660" max="7660" width="10.5703125" style="406" customWidth="1"/>
    <col min="7661" max="7661" width="12.5703125" style="406" customWidth="1"/>
    <col min="7662" max="7662" width="8" style="406" customWidth="1"/>
    <col min="7663" max="7664" width="11.85546875" style="406" customWidth="1"/>
    <col min="7665" max="7665" width="12" style="406" customWidth="1"/>
    <col min="7666" max="7666" width="12.5703125" style="406" customWidth="1"/>
    <col min="7667" max="7907" width="8" style="406"/>
    <col min="7908" max="7908" width="40.5703125" style="406" customWidth="1"/>
    <col min="7909" max="7910" width="8" style="406" customWidth="1"/>
    <col min="7911" max="7911" width="13.28515625" style="406" customWidth="1"/>
    <col min="7912" max="7912" width="13.5703125" style="406" customWidth="1"/>
    <col min="7913" max="7913" width="13.85546875" style="406" customWidth="1"/>
    <col min="7914" max="7914" width="13.140625" style="406" customWidth="1"/>
    <col min="7915" max="7915" width="13" style="406" customWidth="1"/>
    <col min="7916" max="7916" width="10.5703125" style="406" customWidth="1"/>
    <col min="7917" max="7917" width="12.5703125" style="406" customWidth="1"/>
    <col min="7918" max="7918" width="8" style="406" customWidth="1"/>
    <col min="7919" max="7920" width="11.85546875" style="406" customWidth="1"/>
    <col min="7921" max="7921" width="12" style="406" customWidth="1"/>
    <col min="7922" max="7922" width="12.5703125" style="406" customWidth="1"/>
    <col min="7923" max="8163" width="8" style="406"/>
    <col min="8164" max="8164" width="40.5703125" style="406" customWidth="1"/>
    <col min="8165" max="8166" width="8" style="406" customWidth="1"/>
    <col min="8167" max="8167" width="13.28515625" style="406" customWidth="1"/>
    <col min="8168" max="8168" width="13.5703125" style="406" customWidth="1"/>
    <col min="8169" max="8169" width="13.85546875" style="406" customWidth="1"/>
    <col min="8170" max="8170" width="13.140625" style="406" customWidth="1"/>
    <col min="8171" max="8171" width="13" style="406" customWidth="1"/>
    <col min="8172" max="8172" width="10.5703125" style="406" customWidth="1"/>
    <col min="8173" max="8173" width="12.5703125" style="406" customWidth="1"/>
    <col min="8174" max="8174" width="8" style="406" customWidth="1"/>
    <col min="8175" max="8176" width="11.85546875" style="406" customWidth="1"/>
    <col min="8177" max="8177" width="12" style="406" customWidth="1"/>
    <col min="8178" max="8178" width="12.5703125" style="406" customWidth="1"/>
    <col min="8179" max="8419" width="8" style="406"/>
    <col min="8420" max="8420" width="40.5703125" style="406" customWidth="1"/>
    <col min="8421" max="8422" width="8" style="406" customWidth="1"/>
    <col min="8423" max="8423" width="13.28515625" style="406" customWidth="1"/>
    <col min="8424" max="8424" width="13.5703125" style="406" customWidth="1"/>
    <col min="8425" max="8425" width="13.85546875" style="406" customWidth="1"/>
    <col min="8426" max="8426" width="13.140625" style="406" customWidth="1"/>
    <col min="8427" max="8427" width="13" style="406" customWidth="1"/>
    <col min="8428" max="8428" width="10.5703125" style="406" customWidth="1"/>
    <col min="8429" max="8429" width="12.5703125" style="406" customWidth="1"/>
    <col min="8430" max="8430" width="8" style="406" customWidth="1"/>
    <col min="8431" max="8432" width="11.85546875" style="406" customWidth="1"/>
    <col min="8433" max="8433" width="12" style="406" customWidth="1"/>
    <col min="8434" max="8434" width="12.5703125" style="406" customWidth="1"/>
    <col min="8435" max="8675" width="8" style="406"/>
    <col min="8676" max="8676" width="40.5703125" style="406" customWidth="1"/>
    <col min="8677" max="8678" width="8" style="406" customWidth="1"/>
    <col min="8679" max="8679" width="13.28515625" style="406" customWidth="1"/>
    <col min="8680" max="8680" width="13.5703125" style="406" customWidth="1"/>
    <col min="8681" max="8681" width="13.85546875" style="406" customWidth="1"/>
    <col min="8682" max="8682" width="13.140625" style="406" customWidth="1"/>
    <col min="8683" max="8683" width="13" style="406" customWidth="1"/>
    <col min="8684" max="8684" width="10.5703125" style="406" customWidth="1"/>
    <col min="8685" max="8685" width="12.5703125" style="406" customWidth="1"/>
    <col min="8686" max="8686" width="8" style="406" customWidth="1"/>
    <col min="8687" max="8688" width="11.85546875" style="406" customWidth="1"/>
    <col min="8689" max="8689" width="12" style="406" customWidth="1"/>
    <col min="8690" max="8690" width="12.5703125" style="406" customWidth="1"/>
    <col min="8691" max="8931" width="8" style="406"/>
    <col min="8932" max="8932" width="40.5703125" style="406" customWidth="1"/>
    <col min="8933" max="8934" width="8" style="406" customWidth="1"/>
    <col min="8935" max="8935" width="13.28515625" style="406" customWidth="1"/>
    <col min="8936" max="8936" width="13.5703125" style="406" customWidth="1"/>
    <col min="8937" max="8937" width="13.85546875" style="406" customWidth="1"/>
    <col min="8938" max="8938" width="13.140625" style="406" customWidth="1"/>
    <col min="8939" max="8939" width="13" style="406" customWidth="1"/>
    <col min="8940" max="8940" width="10.5703125" style="406" customWidth="1"/>
    <col min="8941" max="8941" width="12.5703125" style="406" customWidth="1"/>
    <col min="8942" max="8942" width="8" style="406" customWidth="1"/>
    <col min="8943" max="8944" width="11.85546875" style="406" customWidth="1"/>
    <col min="8945" max="8945" width="12" style="406" customWidth="1"/>
    <col min="8946" max="8946" width="12.5703125" style="406" customWidth="1"/>
    <col min="8947" max="9187" width="8" style="406"/>
    <col min="9188" max="9188" width="40.5703125" style="406" customWidth="1"/>
    <col min="9189" max="9190" width="8" style="406" customWidth="1"/>
    <col min="9191" max="9191" width="13.28515625" style="406" customWidth="1"/>
    <col min="9192" max="9192" width="13.5703125" style="406" customWidth="1"/>
    <col min="9193" max="9193" width="13.85546875" style="406" customWidth="1"/>
    <col min="9194" max="9194" width="13.140625" style="406" customWidth="1"/>
    <col min="9195" max="9195" width="13" style="406" customWidth="1"/>
    <col min="9196" max="9196" width="10.5703125" style="406" customWidth="1"/>
    <col min="9197" max="9197" width="12.5703125" style="406" customWidth="1"/>
    <col min="9198" max="9198" width="8" style="406" customWidth="1"/>
    <col min="9199" max="9200" width="11.85546875" style="406" customWidth="1"/>
    <col min="9201" max="9201" width="12" style="406" customWidth="1"/>
    <col min="9202" max="9202" width="12.5703125" style="406" customWidth="1"/>
    <col min="9203" max="9443" width="8" style="406"/>
    <col min="9444" max="9444" width="40.5703125" style="406" customWidth="1"/>
    <col min="9445" max="9446" width="8" style="406" customWidth="1"/>
    <col min="9447" max="9447" width="13.28515625" style="406" customWidth="1"/>
    <col min="9448" max="9448" width="13.5703125" style="406" customWidth="1"/>
    <col min="9449" max="9449" width="13.85546875" style="406" customWidth="1"/>
    <col min="9450" max="9450" width="13.140625" style="406" customWidth="1"/>
    <col min="9451" max="9451" width="13" style="406" customWidth="1"/>
    <col min="9452" max="9452" width="10.5703125" style="406" customWidth="1"/>
    <col min="9453" max="9453" width="12.5703125" style="406" customWidth="1"/>
    <col min="9454" max="9454" width="8" style="406" customWidth="1"/>
    <col min="9455" max="9456" width="11.85546875" style="406" customWidth="1"/>
    <col min="9457" max="9457" width="12" style="406" customWidth="1"/>
    <col min="9458" max="9458" width="12.5703125" style="406" customWidth="1"/>
    <col min="9459" max="9699" width="8" style="406"/>
    <col min="9700" max="9700" width="40.5703125" style="406" customWidth="1"/>
    <col min="9701" max="9702" width="8" style="406" customWidth="1"/>
    <col min="9703" max="9703" width="13.28515625" style="406" customWidth="1"/>
    <col min="9704" max="9704" width="13.5703125" style="406" customWidth="1"/>
    <col min="9705" max="9705" width="13.85546875" style="406" customWidth="1"/>
    <col min="9706" max="9706" width="13.140625" style="406" customWidth="1"/>
    <col min="9707" max="9707" width="13" style="406" customWidth="1"/>
    <col min="9708" max="9708" width="10.5703125" style="406" customWidth="1"/>
    <col min="9709" max="9709" width="12.5703125" style="406" customWidth="1"/>
    <col min="9710" max="9710" width="8" style="406" customWidth="1"/>
    <col min="9711" max="9712" width="11.85546875" style="406" customWidth="1"/>
    <col min="9713" max="9713" width="12" style="406" customWidth="1"/>
    <col min="9714" max="9714" width="12.5703125" style="406" customWidth="1"/>
    <col min="9715" max="9955" width="8" style="406"/>
    <col min="9956" max="9956" width="40.5703125" style="406" customWidth="1"/>
    <col min="9957" max="9958" width="8" style="406" customWidth="1"/>
    <col min="9959" max="9959" width="13.28515625" style="406" customWidth="1"/>
    <col min="9960" max="9960" width="13.5703125" style="406" customWidth="1"/>
    <col min="9961" max="9961" width="13.85546875" style="406" customWidth="1"/>
    <col min="9962" max="9962" width="13.140625" style="406" customWidth="1"/>
    <col min="9963" max="9963" width="13" style="406" customWidth="1"/>
    <col min="9964" max="9964" width="10.5703125" style="406" customWidth="1"/>
    <col min="9965" max="9965" width="12.5703125" style="406" customWidth="1"/>
    <col min="9966" max="9966" width="8" style="406" customWidth="1"/>
    <col min="9967" max="9968" width="11.85546875" style="406" customWidth="1"/>
    <col min="9969" max="9969" width="12" style="406" customWidth="1"/>
    <col min="9970" max="9970" width="12.5703125" style="406" customWidth="1"/>
    <col min="9971" max="10211" width="8" style="406"/>
    <col min="10212" max="10212" width="40.5703125" style="406" customWidth="1"/>
    <col min="10213" max="10214" width="8" style="406" customWidth="1"/>
    <col min="10215" max="10215" width="13.28515625" style="406" customWidth="1"/>
    <col min="10216" max="10216" width="13.5703125" style="406" customWidth="1"/>
    <col min="10217" max="10217" width="13.85546875" style="406" customWidth="1"/>
    <col min="10218" max="10218" width="13.140625" style="406" customWidth="1"/>
    <col min="10219" max="10219" width="13" style="406" customWidth="1"/>
    <col min="10220" max="10220" width="10.5703125" style="406" customWidth="1"/>
    <col min="10221" max="10221" width="12.5703125" style="406" customWidth="1"/>
    <col min="10222" max="10222" width="8" style="406" customWidth="1"/>
    <col min="10223" max="10224" width="11.85546875" style="406" customWidth="1"/>
    <col min="10225" max="10225" width="12" style="406" customWidth="1"/>
    <col min="10226" max="10226" width="12.5703125" style="406" customWidth="1"/>
    <col min="10227" max="10467" width="8" style="406"/>
    <col min="10468" max="10468" width="40.5703125" style="406" customWidth="1"/>
    <col min="10469" max="10470" width="8" style="406" customWidth="1"/>
    <col min="10471" max="10471" width="13.28515625" style="406" customWidth="1"/>
    <col min="10472" max="10472" width="13.5703125" style="406" customWidth="1"/>
    <col min="10473" max="10473" width="13.85546875" style="406" customWidth="1"/>
    <col min="10474" max="10474" width="13.140625" style="406" customWidth="1"/>
    <col min="10475" max="10475" width="13" style="406" customWidth="1"/>
    <col min="10476" max="10476" width="10.5703125" style="406" customWidth="1"/>
    <col min="10477" max="10477" width="12.5703125" style="406" customWidth="1"/>
    <col min="10478" max="10478" width="8" style="406" customWidth="1"/>
    <col min="10479" max="10480" width="11.85546875" style="406" customWidth="1"/>
    <col min="10481" max="10481" width="12" style="406" customWidth="1"/>
    <col min="10482" max="10482" width="12.5703125" style="406" customWidth="1"/>
    <col min="10483" max="10723" width="8" style="406"/>
    <col min="10724" max="10724" width="40.5703125" style="406" customWidth="1"/>
    <col min="10725" max="10726" width="8" style="406" customWidth="1"/>
    <col min="10727" max="10727" width="13.28515625" style="406" customWidth="1"/>
    <col min="10728" max="10728" width="13.5703125" style="406" customWidth="1"/>
    <col min="10729" max="10729" width="13.85546875" style="406" customWidth="1"/>
    <col min="10730" max="10730" width="13.140625" style="406" customWidth="1"/>
    <col min="10731" max="10731" width="13" style="406" customWidth="1"/>
    <col min="10732" max="10732" width="10.5703125" style="406" customWidth="1"/>
    <col min="10733" max="10733" width="12.5703125" style="406" customWidth="1"/>
    <col min="10734" max="10734" width="8" style="406" customWidth="1"/>
    <col min="10735" max="10736" width="11.85546875" style="406" customWidth="1"/>
    <col min="10737" max="10737" width="12" style="406" customWidth="1"/>
    <col min="10738" max="10738" width="12.5703125" style="406" customWidth="1"/>
    <col min="10739" max="10979" width="8" style="406"/>
    <col min="10980" max="10980" width="40.5703125" style="406" customWidth="1"/>
    <col min="10981" max="10982" width="8" style="406" customWidth="1"/>
    <col min="10983" max="10983" width="13.28515625" style="406" customWidth="1"/>
    <col min="10984" max="10984" width="13.5703125" style="406" customWidth="1"/>
    <col min="10985" max="10985" width="13.85546875" style="406" customWidth="1"/>
    <col min="10986" max="10986" width="13.140625" style="406" customWidth="1"/>
    <col min="10987" max="10987" width="13" style="406" customWidth="1"/>
    <col min="10988" max="10988" width="10.5703125" style="406" customWidth="1"/>
    <col min="10989" max="10989" width="12.5703125" style="406" customWidth="1"/>
    <col min="10990" max="10990" width="8" style="406" customWidth="1"/>
    <col min="10991" max="10992" width="11.85546875" style="406" customWidth="1"/>
    <col min="10993" max="10993" width="12" style="406" customWidth="1"/>
    <col min="10994" max="10994" width="12.5703125" style="406" customWidth="1"/>
    <col min="10995" max="11235" width="8" style="406"/>
    <col min="11236" max="11236" width="40.5703125" style="406" customWidth="1"/>
    <col min="11237" max="11238" width="8" style="406" customWidth="1"/>
    <col min="11239" max="11239" width="13.28515625" style="406" customWidth="1"/>
    <col min="11240" max="11240" width="13.5703125" style="406" customWidth="1"/>
    <col min="11241" max="11241" width="13.85546875" style="406" customWidth="1"/>
    <col min="11242" max="11242" width="13.140625" style="406" customWidth="1"/>
    <col min="11243" max="11243" width="13" style="406" customWidth="1"/>
    <col min="11244" max="11244" width="10.5703125" style="406" customWidth="1"/>
    <col min="11245" max="11245" width="12.5703125" style="406" customWidth="1"/>
    <col min="11246" max="11246" width="8" style="406" customWidth="1"/>
    <col min="11247" max="11248" width="11.85546875" style="406" customWidth="1"/>
    <col min="11249" max="11249" width="12" style="406" customWidth="1"/>
    <col min="11250" max="11250" width="12.5703125" style="406" customWidth="1"/>
    <col min="11251" max="11491" width="8" style="406"/>
    <col min="11492" max="11492" width="40.5703125" style="406" customWidth="1"/>
    <col min="11493" max="11494" width="8" style="406" customWidth="1"/>
    <col min="11495" max="11495" width="13.28515625" style="406" customWidth="1"/>
    <col min="11496" max="11496" width="13.5703125" style="406" customWidth="1"/>
    <col min="11497" max="11497" width="13.85546875" style="406" customWidth="1"/>
    <col min="11498" max="11498" width="13.140625" style="406" customWidth="1"/>
    <col min="11499" max="11499" width="13" style="406" customWidth="1"/>
    <col min="11500" max="11500" width="10.5703125" style="406" customWidth="1"/>
    <col min="11501" max="11501" width="12.5703125" style="406" customWidth="1"/>
    <col min="11502" max="11502" width="8" style="406" customWidth="1"/>
    <col min="11503" max="11504" width="11.85546875" style="406" customWidth="1"/>
    <col min="11505" max="11505" width="12" style="406" customWidth="1"/>
    <col min="11506" max="11506" width="12.5703125" style="406" customWidth="1"/>
    <col min="11507" max="11747" width="8" style="406"/>
    <col min="11748" max="11748" width="40.5703125" style="406" customWidth="1"/>
    <col min="11749" max="11750" width="8" style="406" customWidth="1"/>
    <col min="11751" max="11751" width="13.28515625" style="406" customWidth="1"/>
    <col min="11752" max="11752" width="13.5703125" style="406" customWidth="1"/>
    <col min="11753" max="11753" width="13.85546875" style="406" customWidth="1"/>
    <col min="11754" max="11754" width="13.140625" style="406" customWidth="1"/>
    <col min="11755" max="11755" width="13" style="406" customWidth="1"/>
    <col min="11756" max="11756" width="10.5703125" style="406" customWidth="1"/>
    <col min="11757" max="11757" width="12.5703125" style="406" customWidth="1"/>
    <col min="11758" max="11758" width="8" style="406" customWidth="1"/>
    <col min="11759" max="11760" width="11.85546875" style="406" customWidth="1"/>
    <col min="11761" max="11761" width="12" style="406" customWidth="1"/>
    <col min="11762" max="11762" width="12.5703125" style="406" customWidth="1"/>
    <col min="11763" max="12003" width="8" style="406"/>
    <col min="12004" max="12004" width="40.5703125" style="406" customWidth="1"/>
    <col min="12005" max="12006" width="8" style="406" customWidth="1"/>
    <col min="12007" max="12007" width="13.28515625" style="406" customWidth="1"/>
    <col min="12008" max="12008" width="13.5703125" style="406" customWidth="1"/>
    <col min="12009" max="12009" width="13.85546875" style="406" customWidth="1"/>
    <col min="12010" max="12010" width="13.140625" style="406" customWidth="1"/>
    <col min="12011" max="12011" width="13" style="406" customWidth="1"/>
    <col min="12012" max="12012" width="10.5703125" style="406" customWidth="1"/>
    <col min="12013" max="12013" width="12.5703125" style="406" customWidth="1"/>
    <col min="12014" max="12014" width="8" style="406" customWidth="1"/>
    <col min="12015" max="12016" width="11.85546875" style="406" customWidth="1"/>
    <col min="12017" max="12017" width="12" style="406" customWidth="1"/>
    <col min="12018" max="12018" width="12.5703125" style="406" customWidth="1"/>
    <col min="12019" max="12259" width="8" style="406"/>
    <col min="12260" max="12260" width="40.5703125" style="406" customWidth="1"/>
    <col min="12261" max="12262" width="8" style="406" customWidth="1"/>
    <col min="12263" max="12263" width="13.28515625" style="406" customWidth="1"/>
    <col min="12264" max="12264" width="13.5703125" style="406" customWidth="1"/>
    <col min="12265" max="12265" width="13.85546875" style="406" customWidth="1"/>
    <col min="12266" max="12266" width="13.140625" style="406" customWidth="1"/>
    <col min="12267" max="12267" width="13" style="406" customWidth="1"/>
    <col min="12268" max="12268" width="10.5703125" style="406" customWidth="1"/>
    <col min="12269" max="12269" width="12.5703125" style="406" customWidth="1"/>
    <col min="12270" max="12270" width="8" style="406" customWidth="1"/>
    <col min="12271" max="12272" width="11.85546875" style="406" customWidth="1"/>
    <col min="12273" max="12273" width="12" style="406" customWidth="1"/>
    <col min="12274" max="12274" width="12.5703125" style="406" customWidth="1"/>
    <col min="12275" max="12515" width="8" style="406"/>
    <col min="12516" max="12516" width="40.5703125" style="406" customWidth="1"/>
    <col min="12517" max="12518" width="8" style="406" customWidth="1"/>
    <col min="12519" max="12519" width="13.28515625" style="406" customWidth="1"/>
    <col min="12520" max="12520" width="13.5703125" style="406" customWidth="1"/>
    <col min="12521" max="12521" width="13.85546875" style="406" customWidth="1"/>
    <col min="12522" max="12522" width="13.140625" style="406" customWidth="1"/>
    <col min="12523" max="12523" width="13" style="406" customWidth="1"/>
    <col min="12524" max="12524" width="10.5703125" style="406" customWidth="1"/>
    <col min="12525" max="12525" width="12.5703125" style="406" customWidth="1"/>
    <col min="12526" max="12526" width="8" style="406" customWidth="1"/>
    <col min="12527" max="12528" width="11.85546875" style="406" customWidth="1"/>
    <col min="12529" max="12529" width="12" style="406" customWidth="1"/>
    <col min="12530" max="12530" width="12.5703125" style="406" customWidth="1"/>
    <col min="12531" max="12771" width="8" style="406"/>
    <col min="12772" max="12772" width="40.5703125" style="406" customWidth="1"/>
    <col min="12773" max="12774" width="8" style="406" customWidth="1"/>
    <col min="12775" max="12775" width="13.28515625" style="406" customWidth="1"/>
    <col min="12776" max="12776" width="13.5703125" style="406" customWidth="1"/>
    <col min="12777" max="12777" width="13.85546875" style="406" customWidth="1"/>
    <col min="12778" max="12778" width="13.140625" style="406" customWidth="1"/>
    <col min="12779" max="12779" width="13" style="406" customWidth="1"/>
    <col min="12780" max="12780" width="10.5703125" style="406" customWidth="1"/>
    <col min="12781" max="12781" width="12.5703125" style="406" customWidth="1"/>
    <col min="12782" max="12782" width="8" style="406" customWidth="1"/>
    <col min="12783" max="12784" width="11.85546875" style="406" customWidth="1"/>
    <col min="12785" max="12785" width="12" style="406" customWidth="1"/>
    <col min="12786" max="12786" width="12.5703125" style="406" customWidth="1"/>
    <col min="12787" max="13027" width="8" style="406"/>
    <col min="13028" max="13028" width="40.5703125" style="406" customWidth="1"/>
    <col min="13029" max="13030" width="8" style="406" customWidth="1"/>
    <col min="13031" max="13031" width="13.28515625" style="406" customWidth="1"/>
    <col min="13032" max="13032" width="13.5703125" style="406" customWidth="1"/>
    <col min="13033" max="13033" width="13.85546875" style="406" customWidth="1"/>
    <col min="13034" max="13034" width="13.140625" style="406" customWidth="1"/>
    <col min="13035" max="13035" width="13" style="406" customWidth="1"/>
    <col min="13036" max="13036" width="10.5703125" style="406" customWidth="1"/>
    <col min="13037" max="13037" width="12.5703125" style="406" customWidth="1"/>
    <col min="13038" max="13038" width="8" style="406" customWidth="1"/>
    <col min="13039" max="13040" width="11.85546875" style="406" customWidth="1"/>
    <col min="13041" max="13041" width="12" style="406" customWidth="1"/>
    <col min="13042" max="13042" width="12.5703125" style="406" customWidth="1"/>
    <col min="13043" max="13283" width="8" style="406"/>
    <col min="13284" max="13284" width="40.5703125" style="406" customWidth="1"/>
    <col min="13285" max="13286" width="8" style="406" customWidth="1"/>
    <col min="13287" max="13287" width="13.28515625" style="406" customWidth="1"/>
    <col min="13288" max="13288" width="13.5703125" style="406" customWidth="1"/>
    <col min="13289" max="13289" width="13.85546875" style="406" customWidth="1"/>
    <col min="13290" max="13290" width="13.140625" style="406" customWidth="1"/>
    <col min="13291" max="13291" width="13" style="406" customWidth="1"/>
    <col min="13292" max="13292" width="10.5703125" style="406" customWidth="1"/>
    <col min="13293" max="13293" width="12.5703125" style="406" customWidth="1"/>
    <col min="13294" max="13294" width="8" style="406" customWidth="1"/>
    <col min="13295" max="13296" width="11.85546875" style="406" customWidth="1"/>
    <col min="13297" max="13297" width="12" style="406" customWidth="1"/>
    <col min="13298" max="13298" width="12.5703125" style="406" customWidth="1"/>
    <col min="13299" max="13539" width="8" style="406"/>
    <col min="13540" max="13540" width="40.5703125" style="406" customWidth="1"/>
    <col min="13541" max="13542" width="8" style="406" customWidth="1"/>
    <col min="13543" max="13543" width="13.28515625" style="406" customWidth="1"/>
    <col min="13544" max="13544" width="13.5703125" style="406" customWidth="1"/>
    <col min="13545" max="13545" width="13.85546875" style="406" customWidth="1"/>
    <col min="13546" max="13546" width="13.140625" style="406" customWidth="1"/>
    <col min="13547" max="13547" width="13" style="406" customWidth="1"/>
    <col min="13548" max="13548" width="10.5703125" style="406" customWidth="1"/>
    <col min="13549" max="13549" width="12.5703125" style="406" customWidth="1"/>
    <col min="13550" max="13550" width="8" style="406" customWidth="1"/>
    <col min="13551" max="13552" width="11.85546875" style="406" customWidth="1"/>
    <col min="13553" max="13553" width="12" style="406" customWidth="1"/>
    <col min="13554" max="13554" width="12.5703125" style="406" customWidth="1"/>
    <col min="13555" max="13795" width="8" style="406"/>
    <col min="13796" max="13796" width="40.5703125" style="406" customWidth="1"/>
    <col min="13797" max="13798" width="8" style="406" customWidth="1"/>
    <col min="13799" max="13799" width="13.28515625" style="406" customWidth="1"/>
    <col min="13800" max="13800" width="13.5703125" style="406" customWidth="1"/>
    <col min="13801" max="13801" width="13.85546875" style="406" customWidth="1"/>
    <col min="13802" max="13802" width="13.140625" style="406" customWidth="1"/>
    <col min="13803" max="13803" width="13" style="406" customWidth="1"/>
    <col min="13804" max="13804" width="10.5703125" style="406" customWidth="1"/>
    <col min="13805" max="13805" width="12.5703125" style="406" customWidth="1"/>
    <col min="13806" max="13806" width="8" style="406" customWidth="1"/>
    <col min="13807" max="13808" width="11.85546875" style="406" customWidth="1"/>
    <col min="13809" max="13809" width="12" style="406" customWidth="1"/>
    <col min="13810" max="13810" width="12.5703125" style="406" customWidth="1"/>
    <col min="13811" max="14051" width="8" style="406"/>
    <col min="14052" max="14052" width="40.5703125" style="406" customWidth="1"/>
    <col min="14053" max="14054" width="8" style="406" customWidth="1"/>
    <col min="14055" max="14055" width="13.28515625" style="406" customWidth="1"/>
    <col min="14056" max="14056" width="13.5703125" style="406" customWidth="1"/>
    <col min="14057" max="14057" width="13.85546875" style="406" customWidth="1"/>
    <col min="14058" max="14058" width="13.140625" style="406" customWidth="1"/>
    <col min="14059" max="14059" width="13" style="406" customWidth="1"/>
    <col min="14060" max="14060" width="10.5703125" style="406" customWidth="1"/>
    <col min="14061" max="14061" width="12.5703125" style="406" customWidth="1"/>
    <col min="14062" max="14062" width="8" style="406" customWidth="1"/>
    <col min="14063" max="14064" width="11.85546875" style="406" customWidth="1"/>
    <col min="14065" max="14065" width="12" style="406" customWidth="1"/>
    <col min="14066" max="14066" width="12.5703125" style="406" customWidth="1"/>
    <col min="14067" max="14307" width="8" style="406"/>
    <col min="14308" max="14308" width="40.5703125" style="406" customWidth="1"/>
    <col min="14309" max="14310" width="8" style="406" customWidth="1"/>
    <col min="14311" max="14311" width="13.28515625" style="406" customWidth="1"/>
    <col min="14312" max="14312" width="13.5703125" style="406" customWidth="1"/>
    <col min="14313" max="14313" width="13.85546875" style="406" customWidth="1"/>
    <col min="14314" max="14314" width="13.140625" style="406" customWidth="1"/>
    <col min="14315" max="14315" width="13" style="406" customWidth="1"/>
    <col min="14316" max="14316" width="10.5703125" style="406" customWidth="1"/>
    <col min="14317" max="14317" width="12.5703125" style="406" customWidth="1"/>
    <col min="14318" max="14318" width="8" style="406" customWidth="1"/>
    <col min="14319" max="14320" width="11.85546875" style="406" customWidth="1"/>
    <col min="14321" max="14321" width="12" style="406" customWidth="1"/>
    <col min="14322" max="14322" width="12.5703125" style="406" customWidth="1"/>
    <col min="14323" max="14563" width="8" style="406"/>
    <col min="14564" max="14564" width="40.5703125" style="406" customWidth="1"/>
    <col min="14565" max="14566" width="8" style="406" customWidth="1"/>
    <col min="14567" max="14567" width="13.28515625" style="406" customWidth="1"/>
    <col min="14568" max="14568" width="13.5703125" style="406" customWidth="1"/>
    <col min="14569" max="14569" width="13.85546875" style="406" customWidth="1"/>
    <col min="14570" max="14570" width="13.140625" style="406" customWidth="1"/>
    <col min="14571" max="14571" width="13" style="406" customWidth="1"/>
    <col min="14572" max="14572" width="10.5703125" style="406" customWidth="1"/>
    <col min="14573" max="14573" width="12.5703125" style="406" customWidth="1"/>
    <col min="14574" max="14574" width="8" style="406" customWidth="1"/>
    <col min="14575" max="14576" width="11.85546875" style="406" customWidth="1"/>
    <col min="14577" max="14577" width="12" style="406" customWidth="1"/>
    <col min="14578" max="14578" width="12.5703125" style="406" customWidth="1"/>
    <col min="14579" max="14819" width="8" style="406"/>
    <col min="14820" max="14820" width="40.5703125" style="406" customWidth="1"/>
    <col min="14821" max="14822" width="8" style="406" customWidth="1"/>
    <col min="14823" max="14823" width="13.28515625" style="406" customWidth="1"/>
    <col min="14824" max="14824" width="13.5703125" style="406" customWidth="1"/>
    <col min="14825" max="14825" width="13.85546875" style="406" customWidth="1"/>
    <col min="14826" max="14826" width="13.140625" style="406" customWidth="1"/>
    <col min="14827" max="14827" width="13" style="406" customWidth="1"/>
    <col min="14828" max="14828" width="10.5703125" style="406" customWidth="1"/>
    <col min="14829" max="14829" width="12.5703125" style="406" customWidth="1"/>
    <col min="14830" max="14830" width="8" style="406" customWidth="1"/>
    <col min="14831" max="14832" width="11.85546875" style="406" customWidth="1"/>
    <col min="14833" max="14833" width="12" style="406" customWidth="1"/>
    <col min="14834" max="14834" width="12.5703125" style="406" customWidth="1"/>
    <col min="14835" max="15075" width="8" style="406"/>
    <col min="15076" max="15076" width="40.5703125" style="406" customWidth="1"/>
    <col min="15077" max="15078" width="8" style="406" customWidth="1"/>
    <col min="15079" max="15079" width="13.28515625" style="406" customWidth="1"/>
    <col min="15080" max="15080" width="13.5703125" style="406" customWidth="1"/>
    <col min="15081" max="15081" width="13.85546875" style="406" customWidth="1"/>
    <col min="15082" max="15082" width="13.140625" style="406" customWidth="1"/>
    <col min="15083" max="15083" width="13" style="406" customWidth="1"/>
    <col min="15084" max="15084" width="10.5703125" style="406" customWidth="1"/>
    <col min="15085" max="15085" width="12.5703125" style="406" customWidth="1"/>
    <col min="15086" max="15086" width="8" style="406" customWidth="1"/>
    <col min="15087" max="15088" width="11.85546875" style="406" customWidth="1"/>
    <col min="15089" max="15089" width="12" style="406" customWidth="1"/>
    <col min="15090" max="15090" width="12.5703125" style="406" customWidth="1"/>
    <col min="15091" max="15331" width="8" style="406"/>
    <col min="15332" max="15332" width="40.5703125" style="406" customWidth="1"/>
    <col min="15333" max="15334" width="8" style="406" customWidth="1"/>
    <col min="15335" max="15335" width="13.28515625" style="406" customWidth="1"/>
    <col min="15336" max="15336" width="13.5703125" style="406" customWidth="1"/>
    <col min="15337" max="15337" width="13.85546875" style="406" customWidth="1"/>
    <col min="15338" max="15338" width="13.140625" style="406" customWidth="1"/>
    <col min="15339" max="15339" width="13" style="406" customWidth="1"/>
    <col min="15340" max="15340" width="10.5703125" style="406" customWidth="1"/>
    <col min="15341" max="15341" width="12.5703125" style="406" customWidth="1"/>
    <col min="15342" max="15342" width="8" style="406" customWidth="1"/>
    <col min="15343" max="15344" width="11.85546875" style="406" customWidth="1"/>
    <col min="15345" max="15345" width="12" style="406" customWidth="1"/>
    <col min="15346" max="15346" width="12.5703125" style="406" customWidth="1"/>
    <col min="15347" max="15587" width="8" style="406"/>
    <col min="15588" max="15588" width="40.5703125" style="406" customWidth="1"/>
    <col min="15589" max="15590" width="8" style="406" customWidth="1"/>
    <col min="15591" max="15591" width="13.28515625" style="406" customWidth="1"/>
    <col min="15592" max="15592" width="13.5703125" style="406" customWidth="1"/>
    <col min="15593" max="15593" width="13.85546875" style="406" customWidth="1"/>
    <col min="15594" max="15594" width="13.140625" style="406" customWidth="1"/>
    <col min="15595" max="15595" width="13" style="406" customWidth="1"/>
    <col min="15596" max="15596" width="10.5703125" style="406" customWidth="1"/>
    <col min="15597" max="15597" width="12.5703125" style="406" customWidth="1"/>
    <col min="15598" max="15598" width="8" style="406" customWidth="1"/>
    <col min="15599" max="15600" width="11.85546875" style="406" customWidth="1"/>
    <col min="15601" max="15601" width="12" style="406" customWidth="1"/>
    <col min="15602" max="15602" width="12.5703125" style="406" customWidth="1"/>
    <col min="15603" max="15843" width="8" style="406"/>
    <col min="15844" max="15844" width="40.5703125" style="406" customWidth="1"/>
    <col min="15845" max="15846" width="8" style="406" customWidth="1"/>
    <col min="15847" max="15847" width="13.28515625" style="406" customWidth="1"/>
    <col min="15848" max="15848" width="13.5703125" style="406" customWidth="1"/>
    <col min="15849" max="15849" width="13.85546875" style="406" customWidth="1"/>
    <col min="15850" max="15850" width="13.140625" style="406" customWidth="1"/>
    <col min="15851" max="15851" width="13" style="406" customWidth="1"/>
    <col min="15852" max="15852" width="10.5703125" style="406" customWidth="1"/>
    <col min="15853" max="15853" width="12.5703125" style="406" customWidth="1"/>
    <col min="15854" max="15854" width="8" style="406" customWidth="1"/>
    <col min="15855" max="15856" width="11.85546875" style="406" customWidth="1"/>
    <col min="15857" max="15857" width="12" style="406" customWidth="1"/>
    <col min="15858" max="15858" width="12.5703125" style="406" customWidth="1"/>
    <col min="15859" max="16099" width="8" style="406"/>
    <col min="16100" max="16100" width="40.5703125" style="406" customWidth="1"/>
    <col min="16101" max="16102" width="8" style="406" customWidth="1"/>
    <col min="16103" max="16103" width="13.28515625" style="406" customWidth="1"/>
    <col min="16104" max="16104" width="13.5703125" style="406" customWidth="1"/>
    <col min="16105" max="16105" width="13.85546875" style="406" customWidth="1"/>
    <col min="16106" max="16106" width="13.140625" style="406" customWidth="1"/>
    <col min="16107" max="16107" width="13" style="406" customWidth="1"/>
    <col min="16108" max="16108" width="10.5703125" style="406" customWidth="1"/>
    <col min="16109" max="16109" width="12.5703125" style="406" customWidth="1"/>
    <col min="16110" max="16110" width="8" style="406" customWidth="1"/>
    <col min="16111" max="16112" width="11.85546875" style="406" customWidth="1"/>
    <col min="16113" max="16113" width="12" style="406" customWidth="1"/>
    <col min="16114" max="16114" width="12.5703125" style="406" customWidth="1"/>
    <col min="16115" max="16384" width="8" style="406"/>
  </cols>
  <sheetData>
    <row r="1" spans="1:12" s="403" customFormat="1" ht="15" customHeight="1">
      <c r="A1" s="400" t="str">
        <f>[1]BYDEPT!A1</f>
        <v>CY 2017 PROGRAM, ALLOTMENT RELEASES, BALANCE</v>
      </c>
      <c r="B1" s="92"/>
      <c r="C1" s="92"/>
      <c r="D1" s="92"/>
      <c r="E1" s="93"/>
      <c r="F1" s="401"/>
      <c r="G1" s="401"/>
      <c r="H1" s="401"/>
      <c r="I1" s="94"/>
      <c r="J1" s="95"/>
      <c r="K1" s="402"/>
      <c r="L1" s="95"/>
    </row>
    <row r="2" spans="1:12" s="403" customFormat="1" ht="15" customHeight="1">
      <c r="A2" s="400" t="str">
        <f>[1]BYDEPT!A2</f>
        <v>JANUARY 1-DECEMBER 31, 2017</v>
      </c>
      <c r="B2" s="92"/>
      <c r="C2" s="92"/>
      <c r="D2" s="92"/>
      <c r="E2" s="404"/>
      <c r="F2" s="93"/>
      <c r="G2" s="93"/>
      <c r="H2" s="97"/>
      <c r="I2" s="98"/>
      <c r="J2" s="404"/>
      <c r="K2" s="402"/>
      <c r="L2" s="99"/>
    </row>
    <row r="3" spans="1:12" s="96" customFormat="1" ht="15.75" customHeight="1">
      <c r="A3" s="92" t="s">
        <v>1</v>
      </c>
      <c r="B3" s="92"/>
      <c r="C3" s="92"/>
      <c r="D3" s="92"/>
      <c r="E3" s="100"/>
      <c r="F3" s="100"/>
      <c r="G3" s="100"/>
      <c r="H3" s="101"/>
      <c r="I3" s="102"/>
      <c r="J3" s="100"/>
      <c r="K3" s="103"/>
      <c r="L3" s="100"/>
    </row>
    <row r="4" spans="1:12" ht="27" customHeight="1">
      <c r="A4" s="472" t="s">
        <v>2</v>
      </c>
      <c r="B4" s="473" t="s">
        <v>50</v>
      </c>
      <c r="C4" s="473" t="s">
        <v>51</v>
      </c>
      <c r="D4" s="469" t="s">
        <v>50</v>
      </c>
      <c r="E4" s="476" t="s">
        <v>52</v>
      </c>
      <c r="F4" s="476"/>
      <c r="G4" s="476"/>
      <c r="H4" s="466" t="s">
        <v>53</v>
      </c>
      <c r="I4" s="463" t="s">
        <v>5</v>
      </c>
      <c r="J4" s="466" t="s">
        <v>54</v>
      </c>
      <c r="K4" s="405"/>
      <c r="L4" s="469" t="s">
        <v>55</v>
      </c>
    </row>
    <row r="5" spans="1:12" ht="10.5" customHeight="1">
      <c r="A5" s="472"/>
      <c r="B5" s="474"/>
      <c r="C5" s="474"/>
      <c r="D5" s="470"/>
      <c r="E5" s="466" t="s">
        <v>56</v>
      </c>
      <c r="F5" s="466" t="s">
        <v>51</v>
      </c>
      <c r="G5" s="466" t="s">
        <v>57</v>
      </c>
      <c r="H5" s="467"/>
      <c r="I5" s="464"/>
      <c r="J5" s="467"/>
      <c r="K5" s="405"/>
      <c r="L5" s="470"/>
    </row>
    <row r="6" spans="1:12" ht="17.25" customHeight="1">
      <c r="A6" s="472"/>
      <c r="B6" s="475"/>
      <c r="C6" s="475"/>
      <c r="D6" s="471"/>
      <c r="E6" s="468"/>
      <c r="F6" s="468"/>
      <c r="G6" s="468"/>
      <c r="H6" s="468"/>
      <c r="I6" s="465"/>
      <c r="J6" s="468"/>
      <c r="K6" s="405"/>
      <c r="L6" s="471"/>
    </row>
    <row r="7" spans="1:12" ht="19.5" customHeight="1">
      <c r="A7" s="407" t="s">
        <v>58</v>
      </c>
      <c r="B7" s="106"/>
      <c r="C7" s="106"/>
      <c r="D7" s="107"/>
      <c r="E7" s="108">
        <f>E8+E97</f>
        <v>2431986952</v>
      </c>
      <c r="F7" s="109">
        <f>F8+F97</f>
        <v>0</v>
      </c>
      <c r="G7" s="110">
        <f>G8+G97</f>
        <v>2431986952</v>
      </c>
      <c r="H7" s="111">
        <f>H8+H97</f>
        <v>2246846926</v>
      </c>
      <c r="I7" s="112">
        <f t="shared" ref="I7:I50" si="0">H7/G7</f>
        <v>0.92387293614065413</v>
      </c>
      <c r="J7" s="111">
        <f>J8+J97</f>
        <v>185140026</v>
      </c>
      <c r="L7" s="111"/>
    </row>
    <row r="8" spans="1:12" s="408" customFormat="1" ht="18.75" customHeight="1">
      <c r="A8" s="113" t="s">
        <v>59</v>
      </c>
      <c r="B8" s="113"/>
      <c r="C8" s="113"/>
      <c r="D8" s="114"/>
      <c r="E8" s="115">
        <f>SUM(E9:E15)+SUM(E18:E23)+SUM(E26:E29)+SUM(E32:E33)+SUM(E36:E52)</f>
        <v>1968797453</v>
      </c>
      <c r="F8" s="115">
        <f>SUM(F9:F15)+SUM(F18:F23)+SUM(F26:F29)+SUM(F32:F33)+SUM(F36:F52)</f>
        <v>-3451955</v>
      </c>
      <c r="G8" s="116">
        <f>SUM(G9:G15)+SUM(G18:G23)+SUM(G26:G29)+SUM(G32:G33)+SUM(G36:G52)</f>
        <v>1965345498</v>
      </c>
      <c r="H8" s="117">
        <f>SUM(H9:H15)+SUM(H18:H23)+SUM(H26:H29)+SUM(H32:H33)+SUM(H36:H52)</f>
        <v>1907462362</v>
      </c>
      <c r="I8" s="118">
        <f t="shared" si="0"/>
        <v>0.97054811173968969</v>
      </c>
      <c r="J8" s="117">
        <f>SUM(J9:J15)+SUM(J18:J23)+SUM(J26:J29)+SUM(J32:J33)+SUM(J36:J52)</f>
        <v>57883136</v>
      </c>
      <c r="L8" s="117"/>
    </row>
    <row r="9" spans="1:12" ht="18" customHeight="1">
      <c r="A9" s="410" t="s">
        <v>60</v>
      </c>
      <c r="B9" s="22"/>
      <c r="C9" s="22"/>
      <c r="D9" s="119"/>
      <c r="E9" s="120">
        <f>[1]BYDEPT!F9</f>
        <v>14975626</v>
      </c>
      <c r="F9" s="120">
        <f>[1]BYDEPT!AE9</f>
        <v>0</v>
      </c>
      <c r="G9" s="121">
        <f t="shared" ref="G9:G14" si="1">E9+F9</f>
        <v>14975626</v>
      </c>
      <c r="H9" s="122">
        <f>[1]BYDEPT!BD9</f>
        <v>14486509</v>
      </c>
      <c r="I9" s="123">
        <f t="shared" si="0"/>
        <v>0.96733912826081525</v>
      </c>
      <c r="J9" s="122">
        <f t="shared" ref="J9:J14" si="2">G9-H9</f>
        <v>489117</v>
      </c>
      <c r="L9" s="122"/>
    </row>
    <row r="10" spans="1:12" ht="16.5" customHeight="1">
      <c r="A10" s="410" t="s">
        <v>61</v>
      </c>
      <c r="B10" s="22"/>
      <c r="C10" s="22"/>
      <c r="D10" s="119"/>
      <c r="E10" s="120">
        <f>[1]BYDEPT!F10</f>
        <v>20170858</v>
      </c>
      <c r="F10" s="120">
        <f>[1]BYDEPT!AE10</f>
        <v>-4384938</v>
      </c>
      <c r="G10" s="121">
        <f t="shared" si="1"/>
        <v>15785920</v>
      </c>
      <c r="H10" s="122">
        <f>[1]BYDEPT!BD10</f>
        <v>15785891</v>
      </c>
      <c r="I10" s="123">
        <f>H10/G10</f>
        <v>0.99999816291986787</v>
      </c>
      <c r="J10" s="122">
        <f t="shared" si="2"/>
        <v>29</v>
      </c>
      <c r="L10" s="122"/>
    </row>
    <row r="11" spans="1:12" ht="16.5" customHeight="1">
      <c r="A11" s="410" t="s">
        <v>62</v>
      </c>
      <c r="B11" s="22"/>
      <c r="C11" s="22"/>
      <c r="D11" s="119"/>
      <c r="E11" s="120">
        <f>[1]BYDEPT!F11</f>
        <v>428618</v>
      </c>
      <c r="F11" s="120">
        <f>[1]BYDEPT!AE11</f>
        <v>0</v>
      </c>
      <c r="G11" s="121">
        <f t="shared" si="1"/>
        <v>428618</v>
      </c>
      <c r="H11" s="122">
        <f>[1]BYDEPT!BD11</f>
        <v>428618</v>
      </c>
      <c r="I11" s="123">
        <f>H11/G11</f>
        <v>1</v>
      </c>
      <c r="J11" s="122">
        <f t="shared" si="2"/>
        <v>0</v>
      </c>
      <c r="L11" s="122"/>
    </row>
    <row r="12" spans="1:12" ht="16.5" customHeight="1">
      <c r="A12" s="410" t="s">
        <v>63</v>
      </c>
      <c r="B12" s="22"/>
      <c r="C12" s="22"/>
      <c r="D12" s="119"/>
      <c r="E12" s="120">
        <f>[1]BYDEPT!F12</f>
        <v>9801491</v>
      </c>
      <c r="F12" s="120">
        <f>[1]BYDEPT!AE12</f>
        <v>0</v>
      </c>
      <c r="G12" s="121">
        <f t="shared" si="1"/>
        <v>9801491</v>
      </c>
      <c r="H12" s="122">
        <f>[1]BYDEPT!BD12</f>
        <v>9654102</v>
      </c>
      <c r="I12" s="123">
        <f>H12/G12</f>
        <v>0.98496259395636843</v>
      </c>
      <c r="J12" s="122">
        <f t="shared" si="2"/>
        <v>147389</v>
      </c>
      <c r="L12" s="122"/>
    </row>
    <row r="13" spans="1:12" ht="16.5" customHeight="1">
      <c r="A13" s="410" t="s">
        <v>64</v>
      </c>
      <c r="B13" s="22"/>
      <c r="C13" s="22"/>
      <c r="D13" s="119"/>
      <c r="E13" s="120">
        <f>[1]BYDEPT!F13</f>
        <v>45222425</v>
      </c>
      <c r="F13" s="120">
        <f>[1]BYDEPT!AE13</f>
        <v>-6000000</v>
      </c>
      <c r="G13" s="121">
        <f t="shared" si="1"/>
        <v>39222425</v>
      </c>
      <c r="H13" s="122">
        <f>[1]BYDEPT!BD13</f>
        <v>39178469</v>
      </c>
      <c r="I13" s="123">
        <f>H13/G13</f>
        <v>0.99887931457578161</v>
      </c>
      <c r="J13" s="122">
        <f t="shared" si="2"/>
        <v>43956</v>
      </c>
      <c r="L13" s="122"/>
    </row>
    <row r="14" spans="1:12" ht="16.5" customHeight="1">
      <c r="A14" s="410" t="s">
        <v>65</v>
      </c>
      <c r="B14" s="22"/>
      <c r="C14" s="22"/>
      <c r="D14" s="119"/>
      <c r="E14" s="120">
        <f>[1]BYDEPT!F14</f>
        <v>1430019</v>
      </c>
      <c r="F14" s="120">
        <f>[1]BYDEPT!AE14</f>
        <v>647228</v>
      </c>
      <c r="G14" s="121">
        <f t="shared" si="1"/>
        <v>2077247</v>
      </c>
      <c r="H14" s="122">
        <f>[1]BYDEPT!BD14</f>
        <v>2059131</v>
      </c>
      <c r="I14" s="123">
        <f>H14/G14</f>
        <v>0.99127884165917679</v>
      </c>
      <c r="J14" s="122">
        <f t="shared" si="2"/>
        <v>18116</v>
      </c>
      <c r="L14" s="122"/>
    </row>
    <row r="15" spans="1:12" ht="16.5" customHeight="1">
      <c r="A15" s="410" t="s">
        <v>66</v>
      </c>
      <c r="B15" s="22"/>
      <c r="C15" s="22"/>
      <c r="D15" s="119"/>
      <c r="E15" s="120">
        <f>+[1]BYDEPT!F15</f>
        <v>544109087</v>
      </c>
      <c r="F15" s="120">
        <f>SUM(F16:F17)</f>
        <v>-109479365</v>
      </c>
      <c r="G15" s="121">
        <f>SUM(G16:G17)</f>
        <v>434629722</v>
      </c>
      <c r="H15" s="122">
        <f>SUM(H16:H17)</f>
        <v>405612246</v>
      </c>
      <c r="I15" s="123">
        <f t="shared" si="0"/>
        <v>0.93323632846259874</v>
      </c>
      <c r="J15" s="122">
        <f>SUM(J16:J17)</f>
        <v>29017476</v>
      </c>
      <c r="L15" s="122"/>
    </row>
    <row r="16" spans="1:12" ht="15.75" hidden="1" customHeight="1">
      <c r="A16" s="410" t="s">
        <v>67</v>
      </c>
      <c r="B16" s="22"/>
      <c r="C16" s="22"/>
      <c r="D16" s="119"/>
      <c r="E16" s="120">
        <f>[1]BYDEPT!F16</f>
        <v>59941572</v>
      </c>
      <c r="F16" s="120">
        <f>[1]BYDEPT!AE16</f>
        <v>23822117</v>
      </c>
      <c r="G16" s="121">
        <f t="shared" ref="G16:G22" si="3">E16+F16</f>
        <v>83763689</v>
      </c>
      <c r="H16" s="122">
        <f>[1]BYDEPT!BD16</f>
        <v>80811368</v>
      </c>
      <c r="I16" s="123">
        <f t="shared" si="0"/>
        <v>0.96475416692786775</v>
      </c>
      <c r="J16" s="122">
        <f t="shared" ref="J16:J22" si="4">G16-H16</f>
        <v>2952321</v>
      </c>
      <c r="L16" s="122"/>
    </row>
    <row r="17" spans="1:12" ht="16.5" hidden="1" customHeight="1">
      <c r="A17" s="410" t="s">
        <v>68</v>
      </c>
      <c r="B17" s="22"/>
      <c r="C17" s="22"/>
      <c r="D17" s="119"/>
      <c r="E17" s="120">
        <f>[1]BYDEPT!F17</f>
        <v>484167515</v>
      </c>
      <c r="F17" s="120">
        <f>[1]BYDEPT!AE17</f>
        <v>-133301482</v>
      </c>
      <c r="G17" s="121">
        <f t="shared" si="3"/>
        <v>350866033</v>
      </c>
      <c r="H17" s="122">
        <f>[1]BYDEPT!BD17</f>
        <v>324800878</v>
      </c>
      <c r="I17" s="123">
        <f t="shared" si="0"/>
        <v>0.92571194544785129</v>
      </c>
      <c r="J17" s="122">
        <f t="shared" si="4"/>
        <v>26065155</v>
      </c>
      <c r="L17" s="122"/>
    </row>
    <row r="18" spans="1:12" ht="16.5" customHeight="1">
      <c r="A18" s="410" t="s">
        <v>69</v>
      </c>
      <c r="B18" s="22"/>
      <c r="C18" s="22"/>
      <c r="D18" s="119"/>
      <c r="E18" s="120">
        <f>[1]BYDEPT!F18</f>
        <v>58718377</v>
      </c>
      <c r="F18" s="120">
        <f>[1]BYDEPT!AE18</f>
        <v>0</v>
      </c>
      <c r="G18" s="121">
        <f t="shared" si="3"/>
        <v>58718377</v>
      </c>
      <c r="H18" s="122">
        <f>[1]BYDEPT!BD18</f>
        <v>55230187</v>
      </c>
      <c r="I18" s="123">
        <f t="shared" si="0"/>
        <v>0.94059457740121122</v>
      </c>
      <c r="J18" s="122">
        <f t="shared" si="4"/>
        <v>3488190</v>
      </c>
      <c r="L18" s="122"/>
    </row>
    <row r="19" spans="1:12" ht="16.5" customHeight="1">
      <c r="A19" s="410" t="s">
        <v>70</v>
      </c>
      <c r="B19" s="22"/>
      <c r="C19" s="22"/>
      <c r="D19" s="119"/>
      <c r="E19" s="120">
        <f>[1]BYDEPT!F19</f>
        <v>1100786</v>
      </c>
      <c r="F19" s="120">
        <f>[1]BYDEPT!AE19</f>
        <v>0</v>
      </c>
      <c r="G19" s="121">
        <f t="shared" si="3"/>
        <v>1100786</v>
      </c>
      <c r="H19" s="122">
        <f>[1]BYDEPT!BD19</f>
        <v>1094536</v>
      </c>
      <c r="I19" s="123">
        <f t="shared" si="0"/>
        <v>0.99432223883661308</v>
      </c>
      <c r="J19" s="122">
        <f t="shared" si="4"/>
        <v>6250</v>
      </c>
      <c r="L19" s="122"/>
    </row>
    <row r="20" spans="1:12" ht="16.5" customHeight="1">
      <c r="A20" s="410" t="s">
        <v>71</v>
      </c>
      <c r="B20" s="22"/>
      <c r="C20" s="22"/>
      <c r="D20" s="119"/>
      <c r="E20" s="120">
        <f>[1]BYDEPT!F20</f>
        <v>26645954</v>
      </c>
      <c r="F20" s="120">
        <f>[1]BYDEPT!AE20</f>
        <v>0</v>
      </c>
      <c r="G20" s="121">
        <f t="shared" si="3"/>
        <v>26645954</v>
      </c>
      <c r="H20" s="122">
        <f>[1]BYDEPT!BD20</f>
        <v>26600717</v>
      </c>
      <c r="I20" s="123">
        <f t="shared" si="0"/>
        <v>0.99830229384919</v>
      </c>
      <c r="J20" s="122">
        <f t="shared" si="4"/>
        <v>45237</v>
      </c>
      <c r="L20" s="122"/>
    </row>
    <row r="21" spans="1:12" ht="16.5" customHeight="1">
      <c r="A21" s="410" t="s">
        <v>72</v>
      </c>
      <c r="B21" s="22"/>
      <c r="C21" s="22"/>
      <c r="D21" s="119"/>
      <c r="E21" s="120">
        <f>[1]BYDEPT!F21</f>
        <v>21500732</v>
      </c>
      <c r="F21" s="120">
        <f>[1]BYDEPT!AE21</f>
        <v>0</v>
      </c>
      <c r="G21" s="121">
        <f t="shared" si="3"/>
        <v>21500732</v>
      </c>
      <c r="H21" s="122">
        <f>[1]BYDEPT!BD21</f>
        <v>21017421</v>
      </c>
      <c r="I21" s="123">
        <f t="shared" si="0"/>
        <v>0.97752118392992382</v>
      </c>
      <c r="J21" s="122">
        <f t="shared" si="4"/>
        <v>483311</v>
      </c>
      <c r="L21" s="122"/>
    </row>
    <row r="22" spans="1:12" ht="16.5" customHeight="1">
      <c r="A22" s="410" t="s">
        <v>73</v>
      </c>
      <c r="B22" s="22"/>
      <c r="C22" s="22"/>
      <c r="D22" s="119"/>
      <c r="E22" s="120">
        <f>[1]BYDEPT!F22</f>
        <v>16593050</v>
      </c>
      <c r="F22" s="120">
        <f>[1]BYDEPT!AE22</f>
        <v>0</v>
      </c>
      <c r="G22" s="121">
        <f t="shared" si="3"/>
        <v>16593050</v>
      </c>
      <c r="H22" s="122">
        <f>[1]BYDEPT!BD22</f>
        <v>16593050</v>
      </c>
      <c r="I22" s="123">
        <f t="shared" si="0"/>
        <v>1</v>
      </c>
      <c r="J22" s="122">
        <f t="shared" si="4"/>
        <v>0</v>
      </c>
      <c r="L22" s="122"/>
    </row>
    <row r="23" spans="1:12" ht="16.5" customHeight="1">
      <c r="A23" s="410" t="s">
        <v>74</v>
      </c>
      <c r="B23" s="22"/>
      <c r="C23" s="22"/>
      <c r="D23" s="119"/>
      <c r="E23" s="120">
        <f>+[1]BYDEPT!F23</f>
        <v>96336792</v>
      </c>
      <c r="F23" s="120">
        <f>SUM(F24:F25)</f>
        <v>0</v>
      </c>
      <c r="G23" s="121">
        <f>SUM(G24:G25)</f>
        <v>96336792</v>
      </c>
      <c r="H23" s="122">
        <f>SUM(H24:H25)</f>
        <v>94307666</v>
      </c>
      <c r="I23" s="123">
        <f t="shared" si="0"/>
        <v>0.97893716452588542</v>
      </c>
      <c r="J23" s="122">
        <f>SUM(J24:J25)</f>
        <v>2029126</v>
      </c>
      <c r="L23" s="122"/>
    </row>
    <row r="24" spans="1:12" ht="16.5" hidden="1" customHeight="1">
      <c r="A24" s="410" t="s">
        <v>67</v>
      </c>
      <c r="B24" s="22"/>
      <c r="C24" s="22"/>
      <c r="D24" s="119"/>
      <c r="E24" s="120">
        <f>[1]BYDEPT!F24</f>
        <v>60200461</v>
      </c>
      <c r="F24" s="120">
        <f>[1]BYDEPT!AE24</f>
        <v>-3234119</v>
      </c>
      <c r="G24" s="121">
        <f>E24+F24</f>
        <v>56966342</v>
      </c>
      <c r="H24" s="122">
        <f>[1]BYDEPT!BD24</f>
        <v>55801092</v>
      </c>
      <c r="I24" s="123">
        <f t="shared" si="0"/>
        <v>0.97954493900977524</v>
      </c>
      <c r="J24" s="122">
        <f>G24-H24</f>
        <v>1165250</v>
      </c>
      <c r="L24" s="122"/>
    </row>
    <row r="25" spans="1:12" ht="16.5" hidden="1" customHeight="1">
      <c r="A25" s="410" t="s">
        <v>68</v>
      </c>
      <c r="B25" s="22"/>
      <c r="C25" s="22"/>
      <c r="D25" s="119"/>
      <c r="E25" s="120">
        <f>[1]BYDEPT!F25</f>
        <v>36136331</v>
      </c>
      <c r="F25" s="120">
        <f>[1]BYDEPT!AE25</f>
        <v>3234119</v>
      </c>
      <c r="G25" s="121">
        <f>E25+F25</f>
        <v>39370450</v>
      </c>
      <c r="H25" s="122">
        <f>[1]BYDEPT!BD25</f>
        <v>38506574</v>
      </c>
      <c r="I25" s="123">
        <f t="shared" si="0"/>
        <v>0.97805775651535609</v>
      </c>
      <c r="J25" s="122">
        <f>G25-H25</f>
        <v>863876</v>
      </c>
      <c r="L25" s="122"/>
    </row>
    <row r="26" spans="1:12" ht="16.5" customHeight="1">
      <c r="A26" s="410" t="s">
        <v>75</v>
      </c>
      <c r="B26" s="22"/>
      <c r="C26" s="22"/>
      <c r="D26" s="119"/>
      <c r="E26" s="120">
        <f>[1]BYDEPT!F26</f>
        <v>3533400</v>
      </c>
      <c r="F26" s="120">
        <f>[1]BYDEPT!AE26</f>
        <v>-2593</v>
      </c>
      <c r="G26" s="121">
        <f>E26+F26</f>
        <v>3530807</v>
      </c>
      <c r="H26" s="122">
        <f>[1]BYDEPT!BD26</f>
        <v>3517063</v>
      </c>
      <c r="I26" s="123">
        <f t="shared" si="0"/>
        <v>0.99610740547415932</v>
      </c>
      <c r="J26" s="122">
        <f>G26-H26</f>
        <v>13744</v>
      </c>
      <c r="L26" s="122"/>
    </row>
    <row r="27" spans="1:12" ht="16.5" customHeight="1">
      <c r="A27" s="410" t="s">
        <v>77</v>
      </c>
      <c r="B27" s="22"/>
      <c r="C27" s="22"/>
      <c r="D27" s="119"/>
      <c r="E27" s="120">
        <f>[1]BYDEPT!F27</f>
        <v>148037078</v>
      </c>
      <c r="F27" s="120">
        <f>[1]BYDEPT!AE27</f>
        <v>2000283</v>
      </c>
      <c r="G27" s="121">
        <f>E27+F27</f>
        <v>150037361</v>
      </c>
      <c r="H27" s="122">
        <f>[1]BYDEPT!BD27</f>
        <v>143198868</v>
      </c>
      <c r="I27" s="123">
        <f t="shared" si="0"/>
        <v>0.95442139908072632</v>
      </c>
      <c r="J27" s="122">
        <f>G27-H27</f>
        <v>6838493</v>
      </c>
      <c r="L27" s="122"/>
    </row>
    <row r="28" spans="1:12" ht="16.5" customHeight="1">
      <c r="A28" s="410" t="s">
        <v>78</v>
      </c>
      <c r="B28" s="22"/>
      <c r="C28" s="22"/>
      <c r="D28" s="119"/>
      <c r="E28" s="120">
        <f>[1]BYDEPT!F28</f>
        <v>15579477</v>
      </c>
      <c r="F28" s="120">
        <f>[1]BYDEPT!AE28</f>
        <v>0</v>
      </c>
      <c r="G28" s="121">
        <f>E28+F28</f>
        <v>15579477</v>
      </c>
      <c r="H28" s="122">
        <f>[1]BYDEPT!BD28</f>
        <v>15488736</v>
      </c>
      <c r="I28" s="123">
        <f t="shared" si="0"/>
        <v>0.99417560679347583</v>
      </c>
      <c r="J28" s="122">
        <f>G28-H28</f>
        <v>90741</v>
      </c>
      <c r="L28" s="122"/>
    </row>
    <row r="29" spans="1:12" ht="16.5" customHeight="1">
      <c r="A29" s="410" t="s">
        <v>79</v>
      </c>
      <c r="B29" s="22"/>
      <c r="C29" s="22"/>
      <c r="D29" s="119"/>
      <c r="E29" s="120">
        <f>+[1]BYDEPT!F29</f>
        <v>11438733</v>
      </c>
      <c r="F29" s="120">
        <f>SUM(F30:F31)</f>
        <v>0</v>
      </c>
      <c r="G29" s="121">
        <f>SUM(G30:G31)</f>
        <v>11438733</v>
      </c>
      <c r="H29" s="122">
        <f>SUM(H30:H31)</f>
        <v>11256002</v>
      </c>
      <c r="I29" s="123">
        <f t="shared" si="0"/>
        <v>0.98402524125705182</v>
      </c>
      <c r="J29" s="122">
        <f>SUM(J30:J31)</f>
        <v>182731</v>
      </c>
      <c r="L29" s="122"/>
    </row>
    <row r="30" spans="1:12" ht="16.5" hidden="1" customHeight="1">
      <c r="A30" s="410" t="s">
        <v>67</v>
      </c>
      <c r="B30" s="22"/>
      <c r="C30" s="22"/>
      <c r="D30" s="119"/>
      <c r="E30" s="120">
        <f>[1]BYDEPT!F30</f>
        <v>11438733</v>
      </c>
      <c r="F30" s="120">
        <f>[1]BYDEPT!AE30</f>
        <v>0</v>
      </c>
      <c r="G30" s="121">
        <f>E30+F30</f>
        <v>11438733</v>
      </c>
      <c r="H30" s="122">
        <f>[1]BYDEPT!BD30</f>
        <v>11256002</v>
      </c>
      <c r="I30" s="123">
        <f t="shared" si="0"/>
        <v>0.98402524125705182</v>
      </c>
      <c r="J30" s="122">
        <f>G30-H30</f>
        <v>182731</v>
      </c>
      <c r="L30" s="122"/>
    </row>
    <row r="31" spans="1:12" ht="18" hidden="1" customHeight="1">
      <c r="A31" s="410" t="s">
        <v>68</v>
      </c>
      <c r="B31" s="22"/>
      <c r="C31" s="22"/>
      <c r="D31" s="119"/>
      <c r="E31" s="120">
        <f>[1]BYDEPT!F31</f>
        <v>0</v>
      </c>
      <c r="F31" s="120">
        <f>[1]BYDEPT!AE31</f>
        <v>0</v>
      </c>
      <c r="G31" s="121">
        <f>E31+F31</f>
        <v>0</v>
      </c>
      <c r="H31" s="122">
        <f>[1]BYDEPT!BD31</f>
        <v>0</v>
      </c>
      <c r="I31" s="123" t="e">
        <f t="shared" si="0"/>
        <v>#DIV/0!</v>
      </c>
      <c r="J31" s="122">
        <f>G31-H31</f>
        <v>0</v>
      </c>
      <c r="L31" s="122"/>
    </row>
    <row r="32" spans="1:12" ht="16.5" customHeight="1">
      <c r="A32" s="410" t="s">
        <v>80</v>
      </c>
      <c r="B32" s="22"/>
      <c r="C32" s="22"/>
      <c r="D32" s="119"/>
      <c r="E32" s="120">
        <f>[1]BYDEPT!F32</f>
        <v>137182823</v>
      </c>
      <c r="F32" s="120">
        <f>[1]BYDEPT!AE32</f>
        <v>0</v>
      </c>
      <c r="G32" s="121">
        <f>E32+F32</f>
        <v>137182823</v>
      </c>
      <c r="H32" s="122">
        <f>[1]BYDEPT!BD32</f>
        <v>131866313</v>
      </c>
      <c r="I32" s="123">
        <f t="shared" si="0"/>
        <v>0.96124507512139479</v>
      </c>
      <c r="J32" s="122">
        <f>G32-H32</f>
        <v>5316510</v>
      </c>
      <c r="L32" s="122"/>
    </row>
    <row r="33" spans="1:12" ht="16.5" customHeight="1">
      <c r="A33" s="410" t="s">
        <v>81</v>
      </c>
      <c r="B33" s="22"/>
      <c r="C33" s="22"/>
      <c r="D33" s="119"/>
      <c r="E33" s="120">
        <f>+[1]BYDEPT!F33</f>
        <v>454721013</v>
      </c>
      <c r="F33" s="120">
        <f>SUM(F34:F35)</f>
        <v>111861600</v>
      </c>
      <c r="G33" s="121">
        <f>SUM(G34:G35)</f>
        <v>566582613</v>
      </c>
      <c r="H33" s="122">
        <f>SUM(H34:H35)</f>
        <v>560038466</v>
      </c>
      <c r="I33" s="123">
        <f t="shared" si="0"/>
        <v>0.98844979205177264</v>
      </c>
      <c r="J33" s="122">
        <f>SUM(J34:J35)</f>
        <v>6544147</v>
      </c>
      <c r="L33" s="122"/>
    </row>
    <row r="34" spans="1:12" ht="16.5" hidden="1" customHeight="1">
      <c r="A34" s="410" t="s">
        <v>67</v>
      </c>
      <c r="B34" s="22"/>
      <c r="C34" s="22"/>
      <c r="D34" s="119"/>
      <c r="E34" s="120">
        <f>[1]BYDEPT!F34</f>
        <v>288596258</v>
      </c>
      <c r="F34" s="120">
        <f>[1]BYDEPT!AE34</f>
        <v>113214965</v>
      </c>
      <c r="G34" s="121">
        <f t="shared" ref="G34:G50" si="5">E34+F34</f>
        <v>401811223</v>
      </c>
      <c r="H34" s="122">
        <f>[1]BYDEPT!BD34</f>
        <v>395352817</v>
      </c>
      <c r="I34" s="123">
        <f t="shared" si="0"/>
        <v>0.98392676552989167</v>
      </c>
      <c r="J34" s="122">
        <f t="shared" ref="J34:J50" si="6">G34-H34</f>
        <v>6458406</v>
      </c>
      <c r="L34" s="122"/>
    </row>
    <row r="35" spans="1:12" ht="16.5" hidden="1" customHeight="1">
      <c r="A35" s="410" t="s">
        <v>68</v>
      </c>
      <c r="B35" s="22"/>
      <c r="C35" s="22"/>
      <c r="D35" s="119"/>
      <c r="E35" s="120">
        <f>[1]BYDEPT!F35</f>
        <v>166124755</v>
      </c>
      <c r="F35" s="120">
        <f>[1]BYDEPT!AE35</f>
        <v>-1353365</v>
      </c>
      <c r="G35" s="121">
        <f t="shared" si="5"/>
        <v>164771390</v>
      </c>
      <c r="H35" s="122">
        <f>[1]BYDEPT!BD35</f>
        <v>164685649</v>
      </c>
      <c r="I35" s="123">
        <f t="shared" si="0"/>
        <v>0.99947963660438865</v>
      </c>
      <c r="J35" s="122">
        <f t="shared" si="6"/>
        <v>85741</v>
      </c>
      <c r="L35" s="122"/>
    </row>
    <row r="36" spans="1:12" ht="16.5" customHeight="1">
      <c r="A36" s="410" t="s">
        <v>82</v>
      </c>
      <c r="B36" s="22"/>
      <c r="C36" s="22"/>
      <c r="D36" s="119"/>
      <c r="E36" s="120">
        <f>[1]BYDEPT!F36</f>
        <v>20773016</v>
      </c>
      <c r="F36" s="120">
        <f>[1]BYDEPT!AE36</f>
        <v>285</v>
      </c>
      <c r="G36" s="121">
        <f t="shared" si="5"/>
        <v>20773301</v>
      </c>
      <c r="H36" s="122">
        <f>[1]BYDEPT!BD36</f>
        <v>20625409</v>
      </c>
      <c r="I36" s="123">
        <f t="shared" si="0"/>
        <v>0.9928806692783203</v>
      </c>
      <c r="J36" s="122">
        <f t="shared" si="6"/>
        <v>147892</v>
      </c>
      <c r="L36" s="122"/>
    </row>
    <row r="37" spans="1:12" ht="16.5" customHeight="1">
      <c r="A37" s="410" t="s">
        <v>83</v>
      </c>
      <c r="B37" s="22"/>
      <c r="C37" s="22"/>
      <c r="D37" s="119"/>
      <c r="E37" s="120">
        <f>[1]BYDEPT!F37</f>
        <v>128301467</v>
      </c>
      <c r="F37" s="120">
        <f>[1]BYDEPT!AE37</f>
        <v>-1519649</v>
      </c>
      <c r="G37" s="121">
        <f t="shared" si="5"/>
        <v>126781818</v>
      </c>
      <c r="H37" s="122">
        <f>[1]BYDEPT!BD37</f>
        <v>126780452</v>
      </c>
      <c r="I37" s="123">
        <f t="shared" si="0"/>
        <v>0.99998922558438152</v>
      </c>
      <c r="J37" s="122">
        <f t="shared" si="6"/>
        <v>1366</v>
      </c>
      <c r="L37" s="122"/>
    </row>
    <row r="38" spans="1:12" ht="16.5" customHeight="1">
      <c r="A38" s="410" t="s">
        <v>84</v>
      </c>
      <c r="B38" s="22"/>
      <c r="C38" s="22"/>
      <c r="D38" s="119"/>
      <c r="E38" s="120">
        <f>[1]BYDEPT!F38</f>
        <v>2529472</v>
      </c>
      <c r="F38" s="120">
        <f>[1]BYDEPT!AE38</f>
        <v>749563</v>
      </c>
      <c r="G38" s="121">
        <f t="shared" si="5"/>
        <v>3279035</v>
      </c>
      <c r="H38" s="122">
        <f>[1]BYDEPT!BD38</f>
        <v>3271255</v>
      </c>
      <c r="I38" s="123">
        <f t="shared" si="0"/>
        <v>0.99762735072971165</v>
      </c>
      <c r="J38" s="122">
        <f t="shared" si="6"/>
        <v>7780</v>
      </c>
      <c r="L38" s="122"/>
    </row>
    <row r="39" spans="1:12" ht="16.5" customHeight="1">
      <c r="A39" s="410" t="s">
        <v>85</v>
      </c>
      <c r="B39" s="22"/>
      <c r="C39" s="22"/>
      <c r="D39" s="119"/>
      <c r="E39" s="120">
        <f>[1]BYDEPT!F39</f>
        <v>4676881</v>
      </c>
      <c r="F39" s="120">
        <f>[1]BYDEPT!AE39</f>
        <v>177678</v>
      </c>
      <c r="G39" s="121">
        <f t="shared" si="5"/>
        <v>4854559</v>
      </c>
      <c r="H39" s="122">
        <f>[1]BYDEPT!BD39</f>
        <v>4843811</v>
      </c>
      <c r="I39" s="123">
        <f t="shared" si="0"/>
        <v>0.99778599868700746</v>
      </c>
      <c r="J39" s="122">
        <f t="shared" si="6"/>
        <v>10748</v>
      </c>
      <c r="L39" s="122"/>
    </row>
    <row r="40" spans="1:12" ht="16.5" customHeight="1">
      <c r="A40" s="410" t="s">
        <v>86</v>
      </c>
      <c r="B40" s="22"/>
      <c r="C40" s="22"/>
      <c r="D40" s="119"/>
      <c r="E40" s="120">
        <f>[1]BYDEPT!F40</f>
        <v>53346526</v>
      </c>
      <c r="F40" s="120">
        <f>[1]BYDEPT!AE40</f>
        <v>1734</v>
      </c>
      <c r="G40" s="121">
        <f t="shared" si="5"/>
        <v>53348260</v>
      </c>
      <c r="H40" s="122">
        <f>[1]BYDEPT!BD40</f>
        <v>52314541</v>
      </c>
      <c r="I40" s="123">
        <f t="shared" si="0"/>
        <v>0.98062319183418545</v>
      </c>
      <c r="J40" s="122">
        <f t="shared" si="6"/>
        <v>1033719</v>
      </c>
      <c r="L40" s="122"/>
    </row>
    <row r="41" spans="1:12" ht="16.5" customHeight="1">
      <c r="A41" s="410" t="s">
        <v>87</v>
      </c>
      <c r="B41" s="22"/>
      <c r="C41" s="22"/>
      <c r="D41" s="119"/>
      <c r="E41" s="120">
        <f>[1]BYDEPT!F41</f>
        <v>5286633</v>
      </c>
      <c r="F41" s="120">
        <f>[1]BYDEPT!AE41</f>
        <v>0</v>
      </c>
      <c r="G41" s="121">
        <f t="shared" si="5"/>
        <v>5286633</v>
      </c>
      <c r="H41" s="122">
        <f>[1]BYDEPT!BD41</f>
        <v>5235907</v>
      </c>
      <c r="I41" s="123">
        <f t="shared" si="0"/>
        <v>0.99040485692878621</v>
      </c>
      <c r="J41" s="122">
        <f t="shared" si="6"/>
        <v>50726</v>
      </c>
      <c r="L41" s="122"/>
    </row>
    <row r="42" spans="1:12" ht="16.5" customHeight="1">
      <c r="A42" s="410" t="s">
        <v>88</v>
      </c>
      <c r="B42" s="22"/>
      <c r="C42" s="22"/>
      <c r="D42" s="119"/>
      <c r="E42" s="120">
        <f>[1]BYDEPT!F42</f>
        <v>1322735</v>
      </c>
      <c r="F42" s="120">
        <f>[1]BYDEPT!AE42</f>
        <v>1457697</v>
      </c>
      <c r="G42" s="121">
        <f t="shared" si="5"/>
        <v>2780432</v>
      </c>
      <c r="H42" s="122">
        <f>[1]BYDEPT!BD42</f>
        <v>2627845</v>
      </c>
      <c r="I42" s="123">
        <f t="shared" si="0"/>
        <v>0.94512111786945341</v>
      </c>
      <c r="J42" s="122">
        <f t="shared" si="6"/>
        <v>152587</v>
      </c>
      <c r="L42" s="122"/>
    </row>
    <row r="43" spans="1:12" ht="16.5" customHeight="1">
      <c r="A43" s="410" t="s">
        <v>89</v>
      </c>
      <c r="B43" s="22"/>
      <c r="C43" s="22"/>
      <c r="D43" s="119"/>
      <c r="E43" s="120">
        <f>[1]BYDEPT!F43</f>
        <v>32261846</v>
      </c>
      <c r="F43" s="120">
        <f>[1]BYDEPT!AE43</f>
        <v>1038522</v>
      </c>
      <c r="G43" s="121">
        <f t="shared" si="5"/>
        <v>33300368</v>
      </c>
      <c r="H43" s="122">
        <f>[1]BYDEPT!BD43</f>
        <v>32447110</v>
      </c>
      <c r="I43" s="123">
        <f t="shared" si="0"/>
        <v>0.97437691979860408</v>
      </c>
      <c r="J43" s="122">
        <f t="shared" si="6"/>
        <v>853258</v>
      </c>
      <c r="L43" s="122"/>
    </row>
    <row r="44" spans="1:12" ht="16.5" customHeight="1">
      <c r="A44" s="410" t="s">
        <v>90</v>
      </c>
      <c r="B44" s="22"/>
      <c r="C44" s="22"/>
      <c r="D44" s="119"/>
      <c r="E44" s="120">
        <f>[1]BYDEPT!F44</f>
        <v>3335</v>
      </c>
      <c r="F44" s="120">
        <f>[1]BYDEPT!AE44</f>
        <v>0</v>
      </c>
      <c r="G44" s="121">
        <f t="shared" si="5"/>
        <v>3335</v>
      </c>
      <c r="H44" s="122">
        <f>[1]BYDEPT!BD44</f>
        <v>3335</v>
      </c>
      <c r="I44" s="123">
        <f t="shared" si="0"/>
        <v>1</v>
      </c>
      <c r="J44" s="122">
        <f t="shared" si="6"/>
        <v>0</v>
      </c>
      <c r="L44" s="122"/>
    </row>
    <row r="45" spans="1:12" ht="16.5" customHeight="1">
      <c r="A45" s="410" t="s">
        <v>91</v>
      </c>
      <c r="B45" s="22"/>
      <c r="C45" s="22"/>
      <c r="D45" s="119"/>
      <c r="E45" s="120">
        <f>[1]BYDEPT!F45</f>
        <v>31851121</v>
      </c>
      <c r="F45" s="120">
        <f>[1]BYDEPT!AE45</f>
        <v>0</v>
      </c>
      <c r="G45" s="121">
        <f t="shared" si="5"/>
        <v>31851121</v>
      </c>
      <c r="H45" s="122">
        <f>[1]BYDEPT!BD45</f>
        <v>31390281</v>
      </c>
      <c r="I45" s="123">
        <f t="shared" si="0"/>
        <v>0.98553143545559985</v>
      </c>
      <c r="J45" s="122">
        <f t="shared" si="6"/>
        <v>460840</v>
      </c>
      <c r="L45" s="122"/>
    </row>
    <row r="46" spans="1:12" ht="16.5" customHeight="1">
      <c r="A46" s="410" t="s">
        <v>92</v>
      </c>
      <c r="B46" s="22"/>
      <c r="C46" s="22"/>
      <c r="D46" s="119"/>
      <c r="E46" s="120">
        <f>[1]BYDEPT!F46</f>
        <v>1340944</v>
      </c>
      <c r="F46" s="120">
        <f>[1]BYDEPT!AE46</f>
        <v>0</v>
      </c>
      <c r="G46" s="121">
        <f t="shared" si="5"/>
        <v>1340944</v>
      </c>
      <c r="H46" s="122">
        <f>[1]BYDEPT!BD46</f>
        <v>1337435</v>
      </c>
      <c r="I46" s="123">
        <f t="shared" si="0"/>
        <v>0.99738318676991733</v>
      </c>
      <c r="J46" s="122">
        <f t="shared" si="6"/>
        <v>3509</v>
      </c>
      <c r="L46" s="122"/>
    </row>
    <row r="47" spans="1:12" ht="16.5" customHeight="1">
      <c r="A47" s="410" t="s">
        <v>93</v>
      </c>
      <c r="B47" s="22"/>
      <c r="C47" s="22"/>
      <c r="D47" s="119"/>
      <c r="E47" s="120">
        <f>[1]BYDEPT!F47</f>
        <v>10113277</v>
      </c>
      <c r="F47" s="120">
        <f>[1]BYDEPT!AE47</f>
        <v>0</v>
      </c>
      <c r="G47" s="121">
        <f t="shared" si="5"/>
        <v>10113277</v>
      </c>
      <c r="H47" s="122">
        <f>[1]BYDEPT!BD47</f>
        <v>9956596</v>
      </c>
      <c r="I47" s="123">
        <f t="shared" si="0"/>
        <v>0.98450739557514344</v>
      </c>
      <c r="J47" s="122">
        <f t="shared" si="6"/>
        <v>156681</v>
      </c>
      <c r="L47" s="122"/>
    </row>
    <row r="48" spans="1:12" ht="16.5" customHeight="1">
      <c r="A48" s="410" t="s">
        <v>94</v>
      </c>
      <c r="B48" s="22"/>
      <c r="C48" s="22"/>
      <c r="D48" s="119"/>
      <c r="E48" s="120">
        <f>[1]BYDEPT!F48</f>
        <v>3117137</v>
      </c>
      <c r="F48" s="120">
        <f>[1]BYDEPT!AE48</f>
        <v>0</v>
      </c>
      <c r="G48" s="121">
        <f t="shared" si="5"/>
        <v>3117137</v>
      </c>
      <c r="H48" s="122">
        <f>[1]BYDEPT!BD48</f>
        <v>3117137</v>
      </c>
      <c r="I48" s="123">
        <f t="shared" si="0"/>
        <v>1</v>
      </c>
      <c r="J48" s="122">
        <f t="shared" si="6"/>
        <v>0</v>
      </c>
      <c r="L48" s="122"/>
    </row>
    <row r="49" spans="1:12" ht="16.5" customHeight="1">
      <c r="A49" s="410" t="s">
        <v>95</v>
      </c>
      <c r="B49" s="22"/>
      <c r="C49" s="22"/>
      <c r="D49" s="119"/>
      <c r="E49" s="120">
        <f>[1]BYDEPT!F49</f>
        <v>2221859</v>
      </c>
      <c r="F49" s="120">
        <f>[1]BYDEPT!AE49</f>
        <v>0</v>
      </c>
      <c r="G49" s="121">
        <f t="shared" si="5"/>
        <v>2221859</v>
      </c>
      <c r="H49" s="122">
        <f>[1]BYDEPT!BD49</f>
        <v>2220985</v>
      </c>
      <c r="I49" s="123">
        <f t="shared" si="0"/>
        <v>0.99960663570460595</v>
      </c>
      <c r="J49" s="122">
        <f t="shared" si="6"/>
        <v>874</v>
      </c>
      <c r="L49" s="122"/>
    </row>
    <row r="50" spans="1:12" ht="16.5" customHeight="1">
      <c r="A50" s="410" t="s">
        <v>96</v>
      </c>
      <c r="B50" s="22"/>
      <c r="C50" s="22"/>
      <c r="D50" s="119"/>
      <c r="E50" s="120">
        <f>[1]BYDEPT!F50</f>
        <v>724868</v>
      </c>
      <c r="F50" s="120">
        <f>[1]BYDEPT!AE50</f>
        <v>0</v>
      </c>
      <c r="G50" s="121">
        <f t="shared" si="5"/>
        <v>724868</v>
      </c>
      <c r="H50" s="122">
        <f>[1]BYDEPT!BD50</f>
        <v>710061</v>
      </c>
      <c r="I50" s="123">
        <f t="shared" si="0"/>
        <v>0.97957283257089567</v>
      </c>
      <c r="J50" s="122">
        <f t="shared" si="6"/>
        <v>14807</v>
      </c>
      <c r="L50" s="122"/>
    </row>
    <row r="51" spans="1:12" ht="16.5" hidden="1" customHeight="1">
      <c r="A51" s="410"/>
      <c r="B51" s="22"/>
      <c r="C51" s="22"/>
      <c r="D51" s="119"/>
      <c r="E51" s="120"/>
      <c r="F51" s="120"/>
      <c r="G51" s="121"/>
      <c r="H51" s="122"/>
      <c r="I51" s="123"/>
      <c r="J51" s="122"/>
      <c r="L51" s="122"/>
    </row>
    <row r="52" spans="1:12" ht="16.5" customHeight="1">
      <c r="A52" s="410" t="s">
        <v>97</v>
      </c>
      <c r="B52" s="22"/>
      <c r="C52" s="22"/>
      <c r="D52" s="119"/>
      <c r="E52" s="124">
        <f>SUM(E53:E56)+SUM(E59:E72)+SUM(E77:E93)</f>
        <v>43399997</v>
      </c>
      <c r="F52" s="124">
        <f>SUM(F53:F56)+SUM(F59:F72)+SUM(F77:F93)</f>
        <v>0</v>
      </c>
      <c r="G52" s="125">
        <f>SUM(G53:G56)+SUM(G59:G72)+SUM(G77:G93)</f>
        <v>43399997</v>
      </c>
      <c r="H52" s="126">
        <f>SUM(H53:H56)+SUM(H59:H72)+SUM(H77:H93)</f>
        <v>43166211</v>
      </c>
      <c r="I52" s="127">
        <f>H52/G52</f>
        <v>0.99461322543409392</v>
      </c>
      <c r="J52" s="126">
        <f>SUM(J53:J56)+SUM(J59:J72)+SUM(J77:J93)</f>
        <v>233786</v>
      </c>
      <c r="L52" s="126"/>
    </row>
    <row r="53" spans="1:12" ht="16.5" customHeight="1">
      <c r="A53" s="410" t="s">
        <v>98</v>
      </c>
      <c r="B53" s="22"/>
      <c r="C53" s="22"/>
      <c r="D53" s="119"/>
      <c r="E53" s="120">
        <f>[1]BYDEPT!F53</f>
        <v>34410</v>
      </c>
      <c r="F53" s="120">
        <f>[1]BYDEPT!AE53</f>
        <v>0</v>
      </c>
      <c r="G53" s="121">
        <f>E53+F53</f>
        <v>34410</v>
      </c>
      <c r="H53" s="122">
        <f>[1]BYDEPT!BD53</f>
        <v>29410</v>
      </c>
      <c r="I53" s="123">
        <f>H53/G53</f>
        <v>0.8546934030804999</v>
      </c>
      <c r="J53" s="122">
        <f>G53-H53</f>
        <v>5000</v>
      </c>
      <c r="L53" s="122"/>
    </row>
    <row r="54" spans="1:12" ht="16.5" customHeight="1">
      <c r="A54" s="410" t="s">
        <v>99</v>
      </c>
      <c r="B54" s="22"/>
      <c r="C54" s="22"/>
      <c r="D54" s="119"/>
      <c r="E54" s="120">
        <f>[1]BYDEPT!F54</f>
        <v>64946</v>
      </c>
      <c r="F54" s="120">
        <f>[1]BYDEPT!AE54</f>
        <v>0</v>
      </c>
      <c r="G54" s="121">
        <f>E54+F54</f>
        <v>64946</v>
      </c>
      <c r="H54" s="122">
        <f>[1]BYDEPT!BD54</f>
        <v>62889</v>
      </c>
      <c r="I54" s="123">
        <f>H54/G54</f>
        <v>0.96832753364333446</v>
      </c>
      <c r="J54" s="122">
        <f>G54-H54</f>
        <v>2057</v>
      </c>
      <c r="L54" s="122"/>
    </row>
    <row r="55" spans="1:12" ht="16.5" customHeight="1">
      <c r="A55" s="410" t="s">
        <v>100</v>
      </c>
      <c r="B55" s="22"/>
      <c r="C55" s="22"/>
      <c r="D55" s="119"/>
      <c r="E55" s="120">
        <f>[1]BYDEPT!F55</f>
        <v>84352</v>
      </c>
      <c r="F55" s="120">
        <f>[1]BYDEPT!AE55</f>
        <v>0</v>
      </c>
      <c r="G55" s="121">
        <f>E55+F55</f>
        <v>84352</v>
      </c>
      <c r="H55" s="122">
        <f>[1]BYDEPT!BD55</f>
        <v>84167</v>
      </c>
      <c r="I55" s="123">
        <f>H55/G55</f>
        <v>0.99780680955993928</v>
      </c>
      <c r="J55" s="122">
        <f>G55-H55</f>
        <v>185</v>
      </c>
      <c r="L55" s="122"/>
    </row>
    <row r="56" spans="1:12" ht="16.5" customHeight="1">
      <c r="A56" s="410" t="s">
        <v>101</v>
      </c>
      <c r="B56" s="22"/>
      <c r="C56" s="22"/>
      <c r="D56" s="119"/>
      <c r="E56" s="120">
        <f>E57+E58</f>
        <v>18704975</v>
      </c>
      <c r="F56" s="120">
        <f>F57+F58</f>
        <v>0</v>
      </c>
      <c r="G56" s="121">
        <f>G57+G58</f>
        <v>18704975</v>
      </c>
      <c r="H56" s="122">
        <f>H57+H58</f>
        <v>18704752</v>
      </c>
      <c r="I56" s="123">
        <f t="shared" ref="I56:I95" si="7">H56/G56</f>
        <v>0.99998807803806211</v>
      </c>
      <c r="J56" s="122">
        <f>J57+J58</f>
        <v>223</v>
      </c>
      <c r="L56" s="122"/>
    </row>
    <row r="57" spans="1:12" ht="16.5" hidden="1" customHeight="1">
      <c r="A57" s="410" t="s">
        <v>102</v>
      </c>
      <c r="B57" s="22"/>
      <c r="C57" s="22"/>
      <c r="D57" s="119"/>
      <c r="E57" s="120">
        <f>[1]BYDEPT!F57</f>
        <v>18415688</v>
      </c>
      <c r="F57" s="120">
        <f>[1]BYDEPT!AE57</f>
        <v>0</v>
      </c>
      <c r="G57" s="121">
        <f t="shared" ref="G57:G71" si="8">E57+F57</f>
        <v>18415688</v>
      </c>
      <c r="H57" s="122">
        <f>[1]BYDEPT!BD57</f>
        <v>18415688</v>
      </c>
      <c r="I57" s="123">
        <f t="shared" si="7"/>
        <v>1</v>
      </c>
      <c r="J57" s="122">
        <f t="shared" ref="J57:J71" si="9">G57-H57</f>
        <v>0</v>
      </c>
      <c r="L57" s="122"/>
    </row>
    <row r="58" spans="1:12" ht="16.5" hidden="1" customHeight="1">
      <c r="A58" s="410" t="s">
        <v>103</v>
      </c>
      <c r="B58" s="22"/>
      <c r="C58" s="22"/>
      <c r="D58" s="119"/>
      <c r="E58" s="120">
        <f>[1]BYDEPT!F58</f>
        <v>289287</v>
      </c>
      <c r="F58" s="120">
        <f>[1]BYDEPT!AE58</f>
        <v>0</v>
      </c>
      <c r="G58" s="121">
        <f t="shared" si="8"/>
        <v>289287</v>
      </c>
      <c r="H58" s="122">
        <f>[1]BYDEPT!BD58</f>
        <v>289064</v>
      </c>
      <c r="I58" s="123">
        <f t="shared" si="7"/>
        <v>0.99922913922851697</v>
      </c>
      <c r="J58" s="122">
        <f t="shared" si="9"/>
        <v>223</v>
      </c>
      <c r="L58" s="122"/>
    </row>
    <row r="59" spans="1:12" ht="16.5" customHeight="1">
      <c r="A59" s="410" t="s">
        <v>104</v>
      </c>
      <c r="B59" s="22"/>
      <c r="C59" s="22"/>
      <c r="D59" s="119"/>
      <c r="E59" s="120">
        <f>[1]BYDEPT!F59</f>
        <v>68601</v>
      </c>
      <c r="F59" s="120">
        <f>[1]BYDEPT!AE59</f>
        <v>0</v>
      </c>
      <c r="G59" s="121">
        <f t="shared" si="8"/>
        <v>68601</v>
      </c>
      <c r="H59" s="122">
        <f>[1]BYDEPT!BD59</f>
        <v>68601</v>
      </c>
      <c r="I59" s="123">
        <f t="shared" si="7"/>
        <v>1</v>
      </c>
      <c r="J59" s="122">
        <f t="shared" si="9"/>
        <v>0</v>
      </c>
      <c r="L59" s="122"/>
    </row>
    <row r="60" spans="1:12" ht="16.5" customHeight="1">
      <c r="A60" s="410" t="s">
        <v>105</v>
      </c>
      <c r="B60" s="22"/>
      <c r="C60" s="22"/>
      <c r="D60" s="119"/>
      <c r="E60" s="120">
        <f>[1]BYDEPT!F60</f>
        <v>404749</v>
      </c>
      <c r="F60" s="120">
        <f>[1]BYDEPT!AE60</f>
        <v>0</v>
      </c>
      <c r="G60" s="121">
        <f t="shared" si="8"/>
        <v>404749</v>
      </c>
      <c r="H60" s="122">
        <f>[1]BYDEPT!BD60</f>
        <v>404749</v>
      </c>
      <c r="I60" s="123">
        <f t="shared" si="7"/>
        <v>1</v>
      </c>
      <c r="J60" s="122">
        <f t="shared" si="9"/>
        <v>0</v>
      </c>
      <c r="L60" s="122"/>
    </row>
    <row r="61" spans="1:12" ht="16.5" customHeight="1">
      <c r="A61" s="410" t="s">
        <v>106</v>
      </c>
      <c r="B61" s="22"/>
      <c r="C61" s="22"/>
      <c r="D61" s="119"/>
      <c r="E61" s="120">
        <f>[1]BYDEPT!F61</f>
        <v>125072</v>
      </c>
      <c r="F61" s="120">
        <f>[1]BYDEPT!AE61</f>
        <v>0</v>
      </c>
      <c r="G61" s="121">
        <f t="shared" si="8"/>
        <v>125072</v>
      </c>
      <c r="H61" s="122">
        <f>[1]BYDEPT!BD61</f>
        <v>125072</v>
      </c>
      <c r="I61" s="123">
        <f t="shared" si="7"/>
        <v>1</v>
      </c>
      <c r="J61" s="122">
        <f t="shared" si="9"/>
        <v>0</v>
      </c>
      <c r="L61" s="122"/>
    </row>
    <row r="62" spans="1:12" ht="16.5" customHeight="1">
      <c r="A62" s="410" t="s">
        <v>107</v>
      </c>
      <c r="B62" s="22"/>
      <c r="C62" s="22"/>
      <c r="D62" s="119"/>
      <c r="E62" s="120">
        <f>[1]BYDEPT!F62</f>
        <v>411841</v>
      </c>
      <c r="F62" s="120">
        <f>[1]BYDEPT!AE62</f>
        <v>0</v>
      </c>
      <c r="G62" s="121">
        <f t="shared" si="8"/>
        <v>411841</v>
      </c>
      <c r="H62" s="122">
        <f>[1]BYDEPT!BD62</f>
        <v>411785</v>
      </c>
      <c r="I62" s="123">
        <f t="shared" si="7"/>
        <v>0.99986402519418904</v>
      </c>
      <c r="J62" s="122">
        <f t="shared" si="9"/>
        <v>56</v>
      </c>
      <c r="L62" s="122"/>
    </row>
    <row r="63" spans="1:12" ht="16.5" customHeight="1">
      <c r="A63" s="410" t="s">
        <v>108</v>
      </c>
      <c r="B63" s="22"/>
      <c r="C63" s="22"/>
      <c r="D63" s="119"/>
      <c r="E63" s="120">
        <f>[1]BYDEPT!F63</f>
        <v>92021</v>
      </c>
      <c r="F63" s="120">
        <f>[1]BYDEPT!AE63</f>
        <v>0</v>
      </c>
      <c r="G63" s="121">
        <f t="shared" si="8"/>
        <v>92021</v>
      </c>
      <c r="H63" s="122">
        <f>[1]BYDEPT!BD63</f>
        <v>92021</v>
      </c>
      <c r="I63" s="123">
        <f t="shared" si="7"/>
        <v>1</v>
      </c>
      <c r="J63" s="122">
        <f t="shared" si="9"/>
        <v>0</v>
      </c>
      <c r="L63" s="122"/>
    </row>
    <row r="64" spans="1:12" ht="16.5" customHeight="1">
      <c r="A64" s="410" t="s">
        <v>109</v>
      </c>
      <c r="B64" s="22"/>
      <c r="C64" s="22"/>
      <c r="D64" s="119"/>
      <c r="E64" s="120">
        <f>[1]BYDEPT!F64</f>
        <v>108134</v>
      </c>
      <c r="F64" s="120">
        <f>[1]BYDEPT!AE64</f>
        <v>0</v>
      </c>
      <c r="G64" s="121">
        <f t="shared" si="8"/>
        <v>108134</v>
      </c>
      <c r="H64" s="122">
        <f>[1]BYDEPT!BD64</f>
        <v>108055</v>
      </c>
      <c r="I64" s="123">
        <f t="shared" si="7"/>
        <v>0.99926942497271909</v>
      </c>
      <c r="J64" s="122">
        <f t="shared" si="9"/>
        <v>79</v>
      </c>
      <c r="L64" s="122"/>
    </row>
    <row r="65" spans="1:12" ht="16.5" customHeight="1">
      <c r="A65" s="410" t="s">
        <v>110</v>
      </c>
      <c r="B65" s="22"/>
      <c r="C65" s="22"/>
      <c r="D65" s="119"/>
      <c r="E65" s="120">
        <f>[1]BYDEPT!F65</f>
        <v>94562</v>
      </c>
      <c r="F65" s="120">
        <f>[1]BYDEPT!AE65</f>
        <v>0</v>
      </c>
      <c r="G65" s="121">
        <f t="shared" si="8"/>
        <v>94562</v>
      </c>
      <c r="H65" s="122">
        <f>[1]BYDEPT!BD65</f>
        <v>93901</v>
      </c>
      <c r="I65" s="123">
        <f t="shared" si="7"/>
        <v>0.9930098771176582</v>
      </c>
      <c r="J65" s="122">
        <f t="shared" si="9"/>
        <v>661</v>
      </c>
      <c r="L65" s="122"/>
    </row>
    <row r="66" spans="1:12" ht="16.5" customHeight="1">
      <c r="A66" s="410" t="s">
        <v>111</v>
      </c>
      <c r="B66" s="22"/>
      <c r="C66" s="22"/>
      <c r="D66" s="119"/>
      <c r="E66" s="120">
        <f>[1]BYDEPT!F66</f>
        <v>126959</v>
      </c>
      <c r="F66" s="120">
        <f>[1]BYDEPT!AE66</f>
        <v>0</v>
      </c>
      <c r="G66" s="121">
        <f t="shared" si="8"/>
        <v>126959</v>
      </c>
      <c r="H66" s="122">
        <f>[1]BYDEPT!BD66</f>
        <v>126959</v>
      </c>
      <c r="I66" s="123">
        <f t="shared" si="7"/>
        <v>1</v>
      </c>
      <c r="J66" s="122">
        <f t="shared" si="9"/>
        <v>0</v>
      </c>
      <c r="L66" s="122"/>
    </row>
    <row r="67" spans="1:12" ht="16.5" customHeight="1">
      <c r="A67" s="410" t="s">
        <v>112</v>
      </c>
      <c r="B67" s="22"/>
      <c r="C67" s="22"/>
      <c r="D67" s="119"/>
      <c r="E67" s="120">
        <f>[1]BYDEPT!F67</f>
        <v>235402</v>
      </c>
      <c r="F67" s="120">
        <f>[1]BYDEPT!AE67</f>
        <v>0</v>
      </c>
      <c r="G67" s="121">
        <f t="shared" si="8"/>
        <v>235402</v>
      </c>
      <c r="H67" s="122">
        <f>[1]BYDEPT!BD67</f>
        <v>234693</v>
      </c>
      <c r="I67" s="123">
        <f t="shared" si="7"/>
        <v>0.99698813094196315</v>
      </c>
      <c r="J67" s="122">
        <f t="shared" si="9"/>
        <v>709</v>
      </c>
      <c r="L67" s="122"/>
    </row>
    <row r="68" spans="1:12" ht="16.5" customHeight="1">
      <c r="A68" s="410" t="s">
        <v>113</v>
      </c>
      <c r="B68" s="22"/>
      <c r="C68" s="22"/>
      <c r="D68" s="119"/>
      <c r="E68" s="120">
        <f>[1]BYDEPT!F68</f>
        <v>134063</v>
      </c>
      <c r="F68" s="120">
        <f>[1]BYDEPT!AE68</f>
        <v>0</v>
      </c>
      <c r="G68" s="121">
        <f t="shared" si="8"/>
        <v>134063</v>
      </c>
      <c r="H68" s="122">
        <f>[1]BYDEPT!BD68</f>
        <v>134063</v>
      </c>
      <c r="I68" s="123">
        <f t="shared" si="7"/>
        <v>1</v>
      </c>
      <c r="J68" s="122">
        <f t="shared" si="9"/>
        <v>0</v>
      </c>
      <c r="L68" s="122"/>
    </row>
    <row r="69" spans="1:12" ht="16.5" customHeight="1">
      <c r="A69" s="410" t="s">
        <v>114</v>
      </c>
      <c r="B69" s="22"/>
      <c r="C69" s="22"/>
      <c r="D69" s="119"/>
      <c r="E69" s="120">
        <f>[1]BYDEPT!F69</f>
        <v>170411</v>
      </c>
      <c r="F69" s="120">
        <f>[1]BYDEPT!AE69</f>
        <v>0</v>
      </c>
      <c r="G69" s="121">
        <f t="shared" si="8"/>
        <v>170411</v>
      </c>
      <c r="H69" s="122">
        <f>[1]BYDEPT!BD69</f>
        <v>170411</v>
      </c>
      <c r="I69" s="123">
        <f t="shared" si="7"/>
        <v>1</v>
      </c>
      <c r="J69" s="122">
        <f t="shared" si="9"/>
        <v>0</v>
      </c>
      <c r="L69" s="122"/>
    </row>
    <row r="70" spans="1:12" ht="16.5" customHeight="1">
      <c r="A70" s="410" t="s">
        <v>115</v>
      </c>
      <c r="B70" s="22"/>
      <c r="C70" s="22"/>
      <c r="D70" s="119"/>
      <c r="E70" s="120">
        <f>[1]BYDEPT!F70</f>
        <v>27684</v>
      </c>
      <c r="F70" s="120">
        <f>[1]BYDEPT!AE70</f>
        <v>0</v>
      </c>
      <c r="G70" s="121">
        <f t="shared" si="8"/>
        <v>27684</v>
      </c>
      <c r="H70" s="122">
        <f>[1]BYDEPT!BD70</f>
        <v>27684</v>
      </c>
      <c r="I70" s="123">
        <f t="shared" si="7"/>
        <v>1</v>
      </c>
      <c r="J70" s="122">
        <f t="shared" si="9"/>
        <v>0</v>
      </c>
      <c r="L70" s="122"/>
    </row>
    <row r="71" spans="1:12" ht="16.5" customHeight="1">
      <c r="A71" s="410" t="s">
        <v>116</v>
      </c>
      <c r="B71" s="22"/>
      <c r="C71" s="22"/>
      <c r="D71" s="119"/>
      <c r="E71" s="120">
        <f>[1]BYDEPT!F71</f>
        <v>188225</v>
      </c>
      <c r="F71" s="120">
        <f>[1]BYDEPT!AE71</f>
        <v>0</v>
      </c>
      <c r="G71" s="121">
        <f t="shared" si="8"/>
        <v>188225</v>
      </c>
      <c r="H71" s="122">
        <f>[1]BYDEPT!BD71</f>
        <v>188225</v>
      </c>
      <c r="I71" s="123">
        <f t="shared" si="7"/>
        <v>1</v>
      </c>
      <c r="J71" s="122">
        <f t="shared" si="9"/>
        <v>0</v>
      </c>
      <c r="L71" s="122"/>
    </row>
    <row r="72" spans="1:12" ht="16.5" customHeight="1">
      <c r="A72" s="410" t="s">
        <v>117</v>
      </c>
      <c r="B72" s="22"/>
      <c r="C72" s="22"/>
      <c r="D72" s="119"/>
      <c r="E72" s="124">
        <f>SUM(E73:E76)</f>
        <v>1191313</v>
      </c>
      <c r="F72" s="124">
        <f>SUM(F73:F76)</f>
        <v>0</v>
      </c>
      <c r="G72" s="125">
        <f>SUM(G73:G76)</f>
        <v>1191313</v>
      </c>
      <c r="H72" s="126">
        <f>SUM(H73:H76)</f>
        <v>1190135</v>
      </c>
      <c r="I72" s="127">
        <f t="shared" si="7"/>
        <v>0.9990111750648234</v>
      </c>
      <c r="J72" s="126">
        <f>SUM(J73:J76)</f>
        <v>1178</v>
      </c>
      <c r="L72" s="126"/>
    </row>
    <row r="73" spans="1:12" ht="16.5" customHeight="1">
      <c r="A73" s="410" t="s">
        <v>118</v>
      </c>
      <c r="B73" s="22"/>
      <c r="C73" s="22"/>
      <c r="D73" s="119"/>
      <c r="E73" s="120">
        <f>[1]BYDEPT!F73</f>
        <v>187626</v>
      </c>
      <c r="F73" s="120">
        <f>[1]BYDEPT!AE73</f>
        <v>0</v>
      </c>
      <c r="G73" s="121">
        <f t="shared" ref="G73:G92" si="10">E73+F73</f>
        <v>187626</v>
      </c>
      <c r="H73" s="122">
        <f>[1]BYDEPT!BD73</f>
        <v>187626</v>
      </c>
      <c r="I73" s="123">
        <f t="shared" si="7"/>
        <v>1</v>
      </c>
      <c r="J73" s="122">
        <f t="shared" ref="J73:J92" si="11">G73-H73</f>
        <v>0</v>
      </c>
      <c r="L73" s="122"/>
    </row>
    <row r="74" spans="1:12" ht="16.5" customHeight="1">
      <c r="A74" s="410" t="s">
        <v>119</v>
      </c>
      <c r="B74" s="22"/>
      <c r="C74" s="22"/>
      <c r="D74" s="119"/>
      <c r="E74" s="120">
        <f>[1]BYDEPT!F74</f>
        <v>685698</v>
      </c>
      <c r="F74" s="120">
        <f>[1]BYDEPT!AE74</f>
        <v>0</v>
      </c>
      <c r="G74" s="121">
        <f t="shared" si="10"/>
        <v>685698</v>
      </c>
      <c r="H74" s="122">
        <f>[1]BYDEPT!BD74</f>
        <v>684925</v>
      </c>
      <c r="I74" s="123">
        <f t="shared" si="7"/>
        <v>0.99887268155952036</v>
      </c>
      <c r="J74" s="122">
        <f t="shared" si="11"/>
        <v>773</v>
      </c>
      <c r="L74" s="122"/>
    </row>
    <row r="75" spans="1:12" ht="16.5" customHeight="1">
      <c r="A75" s="410" t="s">
        <v>120</v>
      </c>
      <c r="B75" s="22"/>
      <c r="C75" s="22"/>
      <c r="D75" s="119"/>
      <c r="E75" s="120">
        <f>[1]BYDEPT!F75</f>
        <v>191466</v>
      </c>
      <c r="F75" s="120">
        <f>[1]BYDEPT!AE75</f>
        <v>0</v>
      </c>
      <c r="G75" s="121">
        <f t="shared" si="10"/>
        <v>191466</v>
      </c>
      <c r="H75" s="122">
        <f>[1]BYDEPT!BD75</f>
        <v>191466</v>
      </c>
      <c r="I75" s="123">
        <f t="shared" si="7"/>
        <v>1</v>
      </c>
      <c r="J75" s="122">
        <f t="shared" si="11"/>
        <v>0</v>
      </c>
      <c r="L75" s="122"/>
    </row>
    <row r="76" spans="1:12" ht="16.5" customHeight="1">
      <c r="A76" s="410" t="s">
        <v>121</v>
      </c>
      <c r="B76" s="22"/>
      <c r="C76" s="22"/>
      <c r="D76" s="119"/>
      <c r="E76" s="120">
        <f>[1]BYDEPT!F76</f>
        <v>126523</v>
      </c>
      <c r="F76" s="120">
        <f>[1]BYDEPT!AE76</f>
        <v>0</v>
      </c>
      <c r="G76" s="121">
        <f t="shared" si="10"/>
        <v>126523</v>
      </c>
      <c r="H76" s="122">
        <f>[1]BYDEPT!BD76</f>
        <v>126118</v>
      </c>
      <c r="I76" s="123">
        <f t="shared" si="7"/>
        <v>0.99679900097215524</v>
      </c>
      <c r="J76" s="122">
        <f t="shared" si="11"/>
        <v>405</v>
      </c>
      <c r="L76" s="122"/>
    </row>
    <row r="77" spans="1:12" ht="16.5" customHeight="1">
      <c r="A77" s="410" t="s">
        <v>122</v>
      </c>
      <c r="B77" s="22"/>
      <c r="C77" s="22"/>
      <c r="D77" s="119"/>
      <c r="E77" s="120">
        <f>[1]BYDEPT!F77</f>
        <v>1125331</v>
      </c>
      <c r="F77" s="120">
        <f>[1]BYDEPT!AE77</f>
        <v>0</v>
      </c>
      <c r="G77" s="121">
        <f t="shared" si="10"/>
        <v>1125331</v>
      </c>
      <c r="H77" s="122">
        <f>[1]BYDEPT!BD77</f>
        <v>1123272</v>
      </c>
      <c r="I77" s="123">
        <f t="shared" si="7"/>
        <v>0.99817031611143747</v>
      </c>
      <c r="J77" s="122">
        <f t="shared" si="11"/>
        <v>2059</v>
      </c>
      <c r="L77" s="122"/>
    </row>
    <row r="78" spans="1:12" ht="16.5" customHeight="1">
      <c r="A78" s="410" t="s">
        <v>123</v>
      </c>
      <c r="B78" s="22"/>
      <c r="C78" s="22"/>
      <c r="D78" s="119"/>
      <c r="E78" s="120">
        <f>[1]BYDEPT!F78</f>
        <v>551832</v>
      </c>
      <c r="F78" s="120">
        <f>[1]BYDEPT!AE78</f>
        <v>0</v>
      </c>
      <c r="G78" s="121">
        <f t="shared" si="10"/>
        <v>551832</v>
      </c>
      <c r="H78" s="122">
        <f>[1]BYDEPT!BD78</f>
        <v>551832</v>
      </c>
      <c r="I78" s="123">
        <f t="shared" si="7"/>
        <v>1</v>
      </c>
      <c r="J78" s="122">
        <f t="shared" si="11"/>
        <v>0</v>
      </c>
      <c r="L78" s="122"/>
    </row>
    <row r="79" spans="1:12" ht="15.75" customHeight="1">
      <c r="A79" s="410" t="s">
        <v>124</v>
      </c>
      <c r="B79" s="22"/>
      <c r="C79" s="22"/>
      <c r="D79" s="119"/>
      <c r="E79" s="120">
        <f>[1]BYDEPT!F79</f>
        <v>793674</v>
      </c>
      <c r="F79" s="120">
        <f>[1]BYDEPT!AE79</f>
        <v>0</v>
      </c>
      <c r="G79" s="121">
        <f t="shared" si="10"/>
        <v>793674</v>
      </c>
      <c r="H79" s="122">
        <f>[1]BYDEPT!BD79</f>
        <v>792638</v>
      </c>
      <c r="I79" s="123">
        <f t="shared" si="7"/>
        <v>0.99869467816761037</v>
      </c>
      <c r="J79" s="122">
        <f t="shared" si="11"/>
        <v>1036</v>
      </c>
      <c r="L79" s="122"/>
    </row>
    <row r="80" spans="1:12" ht="16.5" customHeight="1">
      <c r="A80" s="410" t="s">
        <v>125</v>
      </c>
      <c r="B80" s="22"/>
      <c r="C80" s="22"/>
      <c r="D80" s="119"/>
      <c r="E80" s="120">
        <f>[1]BYDEPT!F80</f>
        <v>152231</v>
      </c>
      <c r="F80" s="120">
        <f>[1]BYDEPT!AE80</f>
        <v>0</v>
      </c>
      <c r="G80" s="121">
        <f t="shared" si="10"/>
        <v>152231</v>
      </c>
      <c r="H80" s="122">
        <f>[1]BYDEPT!BD80</f>
        <v>149456</v>
      </c>
      <c r="I80" s="123">
        <f t="shared" si="7"/>
        <v>0.98177112414685574</v>
      </c>
      <c r="J80" s="122">
        <f t="shared" si="11"/>
        <v>2775</v>
      </c>
      <c r="L80" s="122"/>
    </row>
    <row r="81" spans="1:12" ht="16.5" customHeight="1">
      <c r="A81" s="410" t="s">
        <v>126</v>
      </c>
      <c r="B81" s="22"/>
      <c r="C81" s="22"/>
      <c r="D81" s="119"/>
      <c r="E81" s="120">
        <f>[1]BYDEPT!F81</f>
        <v>142501</v>
      </c>
      <c r="F81" s="120">
        <f>[1]BYDEPT!AE81</f>
        <v>0</v>
      </c>
      <c r="G81" s="121">
        <f t="shared" si="10"/>
        <v>142501</v>
      </c>
      <c r="H81" s="122">
        <f>[1]BYDEPT!BD81</f>
        <v>142501</v>
      </c>
      <c r="I81" s="123">
        <f t="shared" si="7"/>
        <v>1</v>
      </c>
      <c r="J81" s="122">
        <f t="shared" si="11"/>
        <v>0</v>
      </c>
      <c r="L81" s="122"/>
    </row>
    <row r="82" spans="1:12" ht="16.5" customHeight="1">
      <c r="A82" s="410" t="s">
        <v>127</v>
      </c>
      <c r="B82" s="22"/>
      <c r="C82" s="22"/>
      <c r="D82" s="119"/>
      <c r="E82" s="120">
        <f>[1]BYDEPT!F82</f>
        <v>8062519</v>
      </c>
      <c r="F82" s="120">
        <f>[1]BYDEPT!AE82</f>
        <v>0</v>
      </c>
      <c r="G82" s="121">
        <f t="shared" si="10"/>
        <v>8062519</v>
      </c>
      <c r="H82" s="122">
        <f>[1]BYDEPT!BD82</f>
        <v>8062519</v>
      </c>
      <c r="I82" s="123">
        <f t="shared" si="7"/>
        <v>1</v>
      </c>
      <c r="J82" s="122">
        <f t="shared" si="11"/>
        <v>0</v>
      </c>
      <c r="L82" s="122"/>
    </row>
    <row r="83" spans="1:12" ht="16.5" customHeight="1">
      <c r="A83" s="410" t="s">
        <v>128</v>
      </c>
      <c r="B83" s="22"/>
      <c r="C83" s="22"/>
      <c r="D83" s="119"/>
      <c r="E83" s="120">
        <f>[1]BYDEPT!F83</f>
        <v>46388</v>
      </c>
      <c r="F83" s="120">
        <f>[1]BYDEPT!AE83</f>
        <v>0</v>
      </c>
      <c r="G83" s="121">
        <f t="shared" si="10"/>
        <v>46388</v>
      </c>
      <c r="H83" s="122">
        <f>[1]BYDEPT!BD83</f>
        <v>46388</v>
      </c>
      <c r="I83" s="123">
        <f t="shared" si="7"/>
        <v>1</v>
      </c>
      <c r="J83" s="122">
        <f t="shared" si="11"/>
        <v>0</v>
      </c>
      <c r="L83" s="122"/>
    </row>
    <row r="84" spans="1:12" ht="16.5" customHeight="1">
      <c r="A84" s="128" t="s">
        <v>129</v>
      </c>
      <c r="B84" s="22"/>
      <c r="C84" s="22"/>
      <c r="D84" s="119"/>
      <c r="E84" s="120">
        <f>[1]BYDEPT!F84</f>
        <v>207651</v>
      </c>
      <c r="F84" s="120">
        <f>[1]BYDEPT!AE84</f>
        <v>0</v>
      </c>
      <c r="G84" s="121">
        <f t="shared" si="10"/>
        <v>207651</v>
      </c>
      <c r="H84" s="122">
        <f>[1]BYDEPT!BD84</f>
        <v>207651</v>
      </c>
      <c r="I84" s="123">
        <f t="shared" si="7"/>
        <v>1</v>
      </c>
      <c r="J84" s="122">
        <f t="shared" si="11"/>
        <v>0</v>
      </c>
      <c r="L84" s="122"/>
    </row>
    <row r="85" spans="1:12" ht="16.5" customHeight="1">
      <c r="A85" s="128" t="s">
        <v>131</v>
      </c>
      <c r="B85" s="22"/>
      <c r="C85" s="22"/>
      <c r="D85" s="119"/>
      <c r="E85" s="120">
        <f>[1]BYDEPT!F85</f>
        <v>81989</v>
      </c>
      <c r="F85" s="120">
        <f>[1]BYDEPT!AE85</f>
        <v>0</v>
      </c>
      <c r="G85" s="121">
        <f t="shared" si="10"/>
        <v>81989</v>
      </c>
      <c r="H85" s="122">
        <f>[1]BYDEPT!BD85</f>
        <v>81899</v>
      </c>
      <c r="I85" s="123">
        <f t="shared" si="7"/>
        <v>0.99890229177084733</v>
      </c>
      <c r="J85" s="122">
        <f t="shared" si="11"/>
        <v>90</v>
      </c>
      <c r="L85" s="122"/>
    </row>
    <row r="86" spans="1:12" ht="16.5" customHeight="1">
      <c r="A86" s="128" t="s">
        <v>133</v>
      </c>
      <c r="B86" s="22"/>
      <c r="C86" s="22"/>
      <c r="D86" s="119"/>
      <c r="E86" s="120">
        <f>[1]BYDEPT!F86</f>
        <v>403817</v>
      </c>
      <c r="F86" s="120">
        <f>[1]BYDEPT!AE86</f>
        <v>0</v>
      </c>
      <c r="G86" s="121">
        <f t="shared" si="10"/>
        <v>403817</v>
      </c>
      <c r="H86" s="122">
        <f>[1]BYDEPT!BD86</f>
        <v>361080</v>
      </c>
      <c r="I86" s="123">
        <f t="shared" si="7"/>
        <v>0.89416740751379953</v>
      </c>
      <c r="J86" s="122">
        <f t="shared" si="11"/>
        <v>42737</v>
      </c>
      <c r="L86" s="122"/>
    </row>
    <row r="87" spans="1:12" ht="16.5" customHeight="1">
      <c r="A87" s="128" t="s">
        <v>135</v>
      </c>
      <c r="B87" s="22"/>
      <c r="C87" s="22"/>
      <c r="D87" s="119"/>
      <c r="E87" s="120">
        <f>[1]BYDEPT!F87</f>
        <v>1839762</v>
      </c>
      <c r="F87" s="120">
        <f>[1]BYDEPT!AE87</f>
        <v>0</v>
      </c>
      <c r="G87" s="121">
        <f t="shared" si="10"/>
        <v>1839762</v>
      </c>
      <c r="H87" s="122">
        <f>[1]BYDEPT!BD87</f>
        <v>1810833</v>
      </c>
      <c r="I87" s="123">
        <f t="shared" si="7"/>
        <v>0.98427568348514649</v>
      </c>
      <c r="J87" s="122">
        <f t="shared" si="11"/>
        <v>28929</v>
      </c>
      <c r="L87" s="122"/>
    </row>
    <row r="88" spans="1:12" ht="16.5" customHeight="1">
      <c r="A88" s="128" t="s">
        <v>137</v>
      </c>
      <c r="B88" s="22"/>
      <c r="C88" s="22"/>
      <c r="D88" s="119"/>
      <c r="E88" s="120">
        <f>[1]BYDEPT!F88</f>
        <v>154804</v>
      </c>
      <c r="F88" s="120">
        <f>[1]BYDEPT!AE88</f>
        <v>0</v>
      </c>
      <c r="G88" s="121">
        <f t="shared" si="10"/>
        <v>154804</v>
      </c>
      <c r="H88" s="122">
        <f>[1]BYDEPT!BD88</f>
        <v>154804</v>
      </c>
      <c r="I88" s="123">
        <f t="shared" si="7"/>
        <v>1</v>
      </c>
      <c r="J88" s="122">
        <f t="shared" si="11"/>
        <v>0</v>
      </c>
      <c r="L88" s="122"/>
    </row>
    <row r="89" spans="1:12" ht="16.5" customHeight="1">
      <c r="A89" s="128" t="s">
        <v>139</v>
      </c>
      <c r="B89" s="22"/>
      <c r="C89" s="22"/>
      <c r="D89" s="119"/>
      <c r="E89" s="120">
        <f>[1]BYDEPT!F89</f>
        <v>223547</v>
      </c>
      <c r="F89" s="120">
        <f>[1]BYDEPT!AE89</f>
        <v>0</v>
      </c>
      <c r="G89" s="121">
        <f t="shared" si="10"/>
        <v>223547</v>
      </c>
      <c r="H89" s="122">
        <f>[1]BYDEPT!BD89</f>
        <v>223497</v>
      </c>
      <c r="I89" s="123">
        <f t="shared" si="7"/>
        <v>0.99977633338850447</v>
      </c>
      <c r="J89" s="122">
        <f t="shared" si="11"/>
        <v>50</v>
      </c>
      <c r="L89" s="122"/>
    </row>
    <row r="90" spans="1:12" ht="16.5" customHeight="1">
      <c r="A90" s="128" t="s">
        <v>141</v>
      </c>
      <c r="B90" s="22"/>
      <c r="C90" s="22"/>
      <c r="D90" s="119"/>
      <c r="E90" s="120">
        <f>[1]BYDEPT!F90</f>
        <v>157399</v>
      </c>
      <c r="F90" s="120">
        <f>[1]BYDEPT!AE90</f>
        <v>0</v>
      </c>
      <c r="G90" s="121">
        <f t="shared" si="10"/>
        <v>157399</v>
      </c>
      <c r="H90" s="122">
        <f>[1]BYDEPT!BD90</f>
        <v>157244</v>
      </c>
      <c r="I90" s="123">
        <f t="shared" si="7"/>
        <v>0.9990152415199588</v>
      </c>
      <c r="J90" s="122">
        <f t="shared" si="11"/>
        <v>155</v>
      </c>
      <c r="L90" s="122"/>
    </row>
    <row r="91" spans="1:12" ht="16.5" customHeight="1">
      <c r="A91" s="128" t="s">
        <v>143</v>
      </c>
      <c r="B91" s="22"/>
      <c r="C91" s="22"/>
      <c r="D91" s="119"/>
      <c r="E91" s="120">
        <f>[1]BYDEPT!F91</f>
        <v>50111</v>
      </c>
      <c r="F91" s="120">
        <f>[1]BYDEPT!AE91</f>
        <v>0</v>
      </c>
      <c r="G91" s="121">
        <f t="shared" si="10"/>
        <v>50111</v>
      </c>
      <c r="H91" s="122">
        <f>[1]BYDEPT!BD91</f>
        <v>50111</v>
      </c>
      <c r="I91" s="123">
        <f t="shared" si="7"/>
        <v>1</v>
      </c>
      <c r="J91" s="122">
        <f t="shared" si="11"/>
        <v>0</v>
      </c>
      <c r="L91" s="122"/>
    </row>
    <row r="92" spans="1:12" ht="16.5" customHeight="1">
      <c r="A92" s="128" t="s">
        <v>145</v>
      </c>
      <c r="B92" s="22"/>
      <c r="C92" s="22"/>
      <c r="D92" s="119"/>
      <c r="E92" s="120">
        <f>[1]BYDEPT!F92</f>
        <v>453962</v>
      </c>
      <c r="F92" s="120">
        <f>[1]BYDEPT!AE92</f>
        <v>0</v>
      </c>
      <c r="G92" s="121">
        <f t="shared" si="10"/>
        <v>453962</v>
      </c>
      <c r="H92" s="122">
        <f>[1]BYDEPT!BD92</f>
        <v>425807</v>
      </c>
      <c r="I92" s="123">
        <f t="shared" si="7"/>
        <v>0.93797939034544742</v>
      </c>
      <c r="J92" s="122">
        <f t="shared" si="11"/>
        <v>28155</v>
      </c>
      <c r="L92" s="122"/>
    </row>
    <row r="93" spans="1:12" ht="16.5" customHeight="1">
      <c r="A93" s="128" t="s">
        <v>147</v>
      </c>
      <c r="B93" s="22"/>
      <c r="C93" s="22"/>
      <c r="D93" s="119"/>
      <c r="E93" s="120">
        <f>SUM(E94:E95)</f>
        <v>6684759</v>
      </c>
      <c r="F93" s="120">
        <f>SUM(F94:F95)</f>
        <v>0</v>
      </c>
      <c r="G93" s="121">
        <f>SUM(G94:G95)</f>
        <v>6684759</v>
      </c>
      <c r="H93" s="122">
        <f>SUM(H94:H95)</f>
        <v>6567107</v>
      </c>
      <c r="I93" s="123">
        <f t="shared" si="7"/>
        <v>0.9823999638580837</v>
      </c>
      <c r="J93" s="122">
        <f>SUM(J94:J95)</f>
        <v>117652</v>
      </c>
      <c r="L93" s="122"/>
    </row>
    <row r="94" spans="1:12" ht="16.5" customHeight="1">
      <c r="A94" s="128" t="s">
        <v>149</v>
      </c>
      <c r="B94" s="22"/>
      <c r="C94" s="22"/>
      <c r="D94" s="119"/>
      <c r="E94" s="120">
        <f>[1]BYDEPT!F94</f>
        <v>2924539</v>
      </c>
      <c r="F94" s="120">
        <f>[1]BYDEPT!AE94</f>
        <v>0</v>
      </c>
      <c r="G94" s="121">
        <f>E94+F94</f>
        <v>2924539</v>
      </c>
      <c r="H94" s="122">
        <f>[1]BYDEPT!BD94</f>
        <v>2924326</v>
      </c>
      <c r="I94" s="123">
        <f t="shared" si="7"/>
        <v>0.99992716800835957</v>
      </c>
      <c r="J94" s="122">
        <f>G94-H94</f>
        <v>213</v>
      </c>
      <c r="L94" s="122"/>
    </row>
    <row r="95" spans="1:12" ht="16.5" customHeight="1">
      <c r="A95" s="128" t="s">
        <v>150</v>
      </c>
      <c r="B95" s="22"/>
      <c r="C95" s="22"/>
      <c r="D95" s="119"/>
      <c r="E95" s="120">
        <f>[1]BYDEPT!F95</f>
        <v>3760220</v>
      </c>
      <c r="F95" s="120">
        <f>[1]BYDEPT!AE95</f>
        <v>0</v>
      </c>
      <c r="G95" s="121">
        <f>E95+F95</f>
        <v>3760220</v>
      </c>
      <c r="H95" s="122">
        <f>[1]BYDEPT!BD95</f>
        <v>3642781</v>
      </c>
      <c r="I95" s="123">
        <f t="shared" si="7"/>
        <v>0.96876805080553796</v>
      </c>
      <c r="J95" s="122">
        <f>G95-H95</f>
        <v>117439</v>
      </c>
      <c r="L95" s="122"/>
    </row>
    <row r="96" spans="1:12" ht="5.25" customHeight="1">
      <c r="A96" s="410"/>
      <c r="B96" s="22"/>
      <c r="C96" s="22"/>
      <c r="D96" s="119"/>
      <c r="E96" s="120"/>
      <c r="F96" s="120"/>
      <c r="G96" s="121"/>
      <c r="H96" s="122"/>
      <c r="I96" s="123"/>
      <c r="J96" s="122"/>
      <c r="L96" s="122"/>
    </row>
    <row r="97" spans="1:12" ht="16.5" customHeight="1">
      <c r="A97" s="412" t="s">
        <v>151</v>
      </c>
      <c r="B97" s="13"/>
      <c r="C97" s="13"/>
      <c r="D97" s="129"/>
      <c r="E97" s="130">
        <f>E98+E99+SUM(E106:E109)</f>
        <v>463189499</v>
      </c>
      <c r="F97" s="131">
        <f>F98+F99+SUM(F106:F109)</f>
        <v>3451955</v>
      </c>
      <c r="G97" s="132">
        <f>G98+G99+SUM(G106:G109)</f>
        <v>466641454</v>
      </c>
      <c r="H97" s="133">
        <f>H98+H99+SUM(H106:H109)</f>
        <v>339384564</v>
      </c>
      <c r="I97" s="134">
        <f t="shared" ref="I97:I104" si="12">H97/G97</f>
        <v>0.7272919306478931</v>
      </c>
      <c r="J97" s="133">
        <f>J98+J99+SUM(J106:J109)</f>
        <v>127256890</v>
      </c>
      <c r="L97" s="133"/>
    </row>
    <row r="98" spans="1:12" ht="16.5" customHeight="1">
      <c r="A98" s="135" t="s">
        <v>153</v>
      </c>
      <c r="B98" s="136"/>
      <c r="C98" s="62"/>
      <c r="D98" s="137"/>
      <c r="E98" s="120">
        <f>[1]BYDEPT!F98</f>
        <v>137758229</v>
      </c>
      <c r="F98" s="120">
        <f>[1]BYDEPT!AE98</f>
        <v>-547045</v>
      </c>
      <c r="G98" s="121">
        <f>E98+F98</f>
        <v>137211184</v>
      </c>
      <c r="H98" s="122">
        <f>[1]BYDEPT!BD98</f>
        <v>131012269</v>
      </c>
      <c r="I98" s="123">
        <f t="shared" si="12"/>
        <v>0.95482208651446376</v>
      </c>
      <c r="J98" s="122">
        <f>G98-H98</f>
        <v>6198915</v>
      </c>
      <c r="L98" s="122"/>
    </row>
    <row r="99" spans="1:12" ht="16.5" customHeight="1">
      <c r="A99" s="135" t="s">
        <v>155</v>
      </c>
      <c r="B99" s="136"/>
      <c r="C99" s="62"/>
      <c r="D99" s="137"/>
      <c r="E99" s="124">
        <f>SUM(E100:E104)</f>
        <v>73156601</v>
      </c>
      <c r="F99" s="124">
        <f>SUM(F100:F104)</f>
        <v>0</v>
      </c>
      <c r="G99" s="125">
        <f>SUM(G100:G104)</f>
        <v>73156601</v>
      </c>
      <c r="H99" s="126">
        <f>SUM(H100:H104)</f>
        <v>60727293</v>
      </c>
      <c r="I99" s="127">
        <f t="shared" si="12"/>
        <v>0.83009997963136639</v>
      </c>
      <c r="J99" s="126">
        <f>SUM(J100:J104)</f>
        <v>12429308</v>
      </c>
      <c r="L99" s="126"/>
    </row>
    <row r="100" spans="1:12" ht="16.5" customHeight="1">
      <c r="A100" s="138" t="s">
        <v>157</v>
      </c>
      <c r="B100" s="139"/>
      <c r="C100" s="140"/>
      <c r="D100" s="141"/>
      <c r="E100" s="120">
        <f>[1]BYDEPT!F100</f>
        <v>2178020</v>
      </c>
      <c r="F100" s="120">
        <f>[1]BYDEPT!AE100</f>
        <v>0</v>
      </c>
      <c r="G100" s="121">
        <f>E100+F100</f>
        <v>2178020</v>
      </c>
      <c r="H100" s="122">
        <f>[1]BYDEPT!BD100</f>
        <v>2178020</v>
      </c>
      <c r="I100" s="123">
        <f t="shared" si="12"/>
        <v>1</v>
      </c>
      <c r="J100" s="122">
        <f>G100-H100</f>
        <v>0</v>
      </c>
      <c r="L100" s="122"/>
    </row>
    <row r="101" spans="1:12" ht="16.5" customHeight="1">
      <c r="A101" s="138" t="s">
        <v>159</v>
      </c>
      <c r="B101" s="139"/>
      <c r="C101" s="140"/>
      <c r="D101" s="141"/>
      <c r="E101" s="120">
        <f>[1]BYDEPT!F101</f>
        <v>30969240</v>
      </c>
      <c r="F101" s="120">
        <f>[1]BYDEPT!AE101</f>
        <v>0</v>
      </c>
      <c r="G101" s="121">
        <f>E101+F101</f>
        <v>30969240</v>
      </c>
      <c r="H101" s="122">
        <f>[1]BYDEPT!BD101</f>
        <v>18756698</v>
      </c>
      <c r="I101" s="123">
        <f t="shared" si="12"/>
        <v>0.60565574098686314</v>
      </c>
      <c r="J101" s="122">
        <f>G101-H101</f>
        <v>12212542</v>
      </c>
      <c r="L101" s="122"/>
    </row>
    <row r="102" spans="1:12" ht="16.5" customHeight="1">
      <c r="A102" s="138" t="s">
        <v>161</v>
      </c>
      <c r="B102" s="139"/>
      <c r="C102" s="140"/>
      <c r="D102" s="141"/>
      <c r="E102" s="120">
        <f>[1]BYDEPT!F102</f>
        <v>50000</v>
      </c>
      <c r="F102" s="120">
        <f>[1]BYDEPT!AE102</f>
        <v>0</v>
      </c>
      <c r="G102" s="121">
        <f>E102+F102</f>
        <v>50000</v>
      </c>
      <c r="H102" s="122">
        <f>[1]BYDEPT!BD102</f>
        <v>33234</v>
      </c>
      <c r="I102" s="123">
        <f t="shared" si="12"/>
        <v>0.66468000000000005</v>
      </c>
      <c r="J102" s="122">
        <f>G102-H102</f>
        <v>16766</v>
      </c>
      <c r="L102" s="122"/>
    </row>
    <row r="103" spans="1:12" ht="15.75" customHeight="1">
      <c r="A103" s="138" t="s">
        <v>163</v>
      </c>
      <c r="B103" s="139"/>
      <c r="C103" s="140"/>
      <c r="D103" s="141"/>
      <c r="E103" s="120">
        <f>[1]BYDEPT!F103</f>
        <v>39759341</v>
      </c>
      <c r="F103" s="120">
        <f>[1]BYDEPT!AE103</f>
        <v>0</v>
      </c>
      <c r="G103" s="121">
        <f>E103+F103</f>
        <v>39759341</v>
      </c>
      <c r="H103" s="122">
        <f>[1]BYDEPT!BD103</f>
        <v>39759341</v>
      </c>
      <c r="I103" s="123">
        <f t="shared" si="12"/>
        <v>1</v>
      </c>
      <c r="J103" s="122">
        <f>G103-H103</f>
        <v>0</v>
      </c>
      <c r="L103" s="122"/>
    </row>
    <row r="104" spans="1:12" ht="16.5" customHeight="1">
      <c r="A104" s="138" t="s">
        <v>165</v>
      </c>
      <c r="B104" s="139"/>
      <c r="C104" s="140"/>
      <c r="D104" s="141"/>
      <c r="E104" s="120">
        <f>[1]BYDEPT!F104</f>
        <v>200000</v>
      </c>
      <c r="F104" s="120">
        <f>[1]BYDEPT!AE104</f>
        <v>0</v>
      </c>
      <c r="G104" s="121">
        <f>E104+F104</f>
        <v>200000</v>
      </c>
      <c r="H104" s="122">
        <f>[1]BYDEPT!BD104</f>
        <v>0</v>
      </c>
      <c r="I104" s="123">
        <f t="shared" si="12"/>
        <v>0</v>
      </c>
      <c r="J104" s="122">
        <f>G104-H104</f>
        <v>200000</v>
      </c>
      <c r="L104" s="122"/>
    </row>
    <row r="105" spans="1:12" ht="14.25" customHeight="1">
      <c r="A105" s="410"/>
      <c r="B105" s="22"/>
      <c r="C105" s="22"/>
      <c r="D105" s="119"/>
      <c r="E105" s="120"/>
      <c r="F105" s="82"/>
      <c r="G105" s="121"/>
      <c r="H105" s="142"/>
      <c r="I105" s="143"/>
      <c r="J105" s="142"/>
      <c r="L105" s="142"/>
    </row>
    <row r="106" spans="1:12" ht="16.5" customHeight="1">
      <c r="A106" s="413" t="s">
        <v>167</v>
      </c>
      <c r="B106" s="62"/>
      <c r="C106" s="62"/>
      <c r="D106" s="137"/>
      <c r="E106" s="120">
        <f>[1]BYDEPT!F106</f>
        <v>5500000</v>
      </c>
      <c r="F106" s="120">
        <f>[1]BYDEPT!AE106</f>
        <v>10000000</v>
      </c>
      <c r="G106" s="121">
        <f>E106+F106</f>
        <v>15500000</v>
      </c>
      <c r="H106" s="122">
        <f>[1]BYDEPT!BD106</f>
        <v>12402890</v>
      </c>
      <c r="I106" s="123">
        <f>H106/G106</f>
        <v>0.80018645161290325</v>
      </c>
      <c r="J106" s="122">
        <f>G106-H106</f>
        <v>3097110</v>
      </c>
      <c r="K106" s="411"/>
      <c r="L106" s="122"/>
    </row>
    <row r="107" spans="1:12" ht="16.5" customHeight="1">
      <c r="A107" s="135" t="s">
        <v>169</v>
      </c>
      <c r="B107" s="136"/>
      <c r="C107" s="62"/>
      <c r="D107" s="137"/>
      <c r="E107" s="120">
        <f>[1]BYDEPT!F107</f>
        <v>89101603</v>
      </c>
      <c r="F107" s="120">
        <f>[1]BYDEPT!AE107</f>
        <v>0</v>
      </c>
      <c r="G107" s="121">
        <f>E107+F107</f>
        <v>89101603</v>
      </c>
      <c r="H107" s="122">
        <f>[1]BYDEPT!BD107</f>
        <v>25756175</v>
      </c>
      <c r="I107" s="123">
        <f>H107/G107</f>
        <v>0.28906522590844969</v>
      </c>
      <c r="J107" s="122">
        <f>G107-H107</f>
        <v>63345428</v>
      </c>
      <c r="K107" s="411"/>
      <c r="L107" s="122"/>
    </row>
    <row r="108" spans="1:12" ht="16.5" customHeight="1">
      <c r="A108" s="413" t="s">
        <v>171</v>
      </c>
      <c r="B108" s="62"/>
      <c r="C108" s="62"/>
      <c r="D108" s="137"/>
      <c r="E108" s="120">
        <f>[1]BYDEPT!F108</f>
        <v>15755000</v>
      </c>
      <c r="F108" s="120">
        <f>[1]BYDEPT!AE108</f>
        <v>3999000</v>
      </c>
      <c r="G108" s="121">
        <f>E108+F108</f>
        <v>19754000</v>
      </c>
      <c r="H108" s="122">
        <f>[1]BYDEPT!BD108</f>
        <v>18463317</v>
      </c>
      <c r="I108" s="123">
        <f>H108/G108</f>
        <v>0.93466219499848135</v>
      </c>
      <c r="J108" s="122">
        <f>G108-H108</f>
        <v>1290683</v>
      </c>
      <c r="L108" s="122"/>
    </row>
    <row r="109" spans="1:12" ht="16.5" customHeight="1">
      <c r="A109" s="135" t="s">
        <v>173</v>
      </c>
      <c r="B109" s="136"/>
      <c r="C109" s="62"/>
      <c r="D109" s="137"/>
      <c r="E109" s="120">
        <f>[1]BYDEPT!F109</f>
        <v>141918066</v>
      </c>
      <c r="F109" s="120">
        <f>[1]BYDEPT!AE109</f>
        <v>-10000000</v>
      </c>
      <c r="G109" s="121">
        <f>E109+F109</f>
        <v>131918066</v>
      </c>
      <c r="H109" s="122">
        <f>[1]BYDEPT!BD109</f>
        <v>91022620</v>
      </c>
      <c r="I109" s="123">
        <f>H109/G109</f>
        <v>0.68999359041543251</v>
      </c>
      <c r="J109" s="122">
        <f>G109-H109</f>
        <v>40895446</v>
      </c>
      <c r="L109" s="122"/>
    </row>
    <row r="110" spans="1:12" ht="9" customHeight="1">
      <c r="A110" s="414"/>
      <c r="B110" s="4"/>
      <c r="C110" s="36"/>
      <c r="D110" s="42"/>
      <c r="E110" s="144"/>
      <c r="F110" s="144"/>
      <c r="G110" s="145"/>
      <c r="H110" s="146"/>
      <c r="I110" s="143"/>
      <c r="J110" s="146"/>
      <c r="L110" s="146"/>
    </row>
    <row r="111" spans="1:12" ht="16.5" customHeight="1">
      <c r="A111" s="412" t="s">
        <v>175</v>
      </c>
      <c r="B111" s="13"/>
      <c r="C111" s="13"/>
      <c r="D111" s="129"/>
      <c r="E111" s="37">
        <f>SUM(E112:E116)+SUM(E119:E121)</f>
        <v>918013048</v>
      </c>
      <c r="F111" s="37">
        <f>SUM(F112:F116)+SUM(F119:F121)</f>
        <v>0</v>
      </c>
      <c r="G111" s="147">
        <f>SUM(G112:G116)+SUM(G119:G121)</f>
        <v>918013048</v>
      </c>
      <c r="H111" s="148">
        <f>SUM(H112:H116)+SUM(H119:H121)</f>
        <v>893355242</v>
      </c>
      <c r="I111" s="149">
        <f t="shared" ref="I111:I121" si="13">H111/G111</f>
        <v>0.9731400266546103</v>
      </c>
      <c r="J111" s="148">
        <f>SUM(J112:J116)+SUM(J119:J121)</f>
        <v>24657806</v>
      </c>
      <c r="L111" s="148"/>
    </row>
    <row r="112" spans="1:12" ht="16.5" customHeight="1">
      <c r="A112" s="81" t="s">
        <v>176</v>
      </c>
      <c r="B112" s="29"/>
      <c r="C112" s="43"/>
      <c r="D112" s="57"/>
      <c r="E112" s="120">
        <f>[1]BYDEPT!F112</f>
        <v>37870798</v>
      </c>
      <c r="F112" s="120">
        <f>[1]BYDEPT!AE112</f>
        <v>0</v>
      </c>
      <c r="G112" s="121">
        <f>E112+F112</f>
        <v>37870798</v>
      </c>
      <c r="H112" s="122">
        <f>[1]BYDEPT!BD112</f>
        <v>41118646</v>
      </c>
      <c r="I112" s="123">
        <f t="shared" si="13"/>
        <v>1.0857612770663032</v>
      </c>
      <c r="J112" s="122">
        <f>G112-H112</f>
        <v>-3247848</v>
      </c>
      <c r="L112" s="122"/>
    </row>
    <row r="113" spans="1:12" ht="16.5" customHeight="1">
      <c r="A113" s="150" t="s">
        <v>177</v>
      </c>
      <c r="B113" s="22"/>
      <c r="C113" s="22"/>
      <c r="D113" s="119"/>
      <c r="E113" s="120">
        <f>[1]BYDEPT!F113</f>
        <v>486885005</v>
      </c>
      <c r="F113" s="120">
        <f>[1]BYDEPT!AE113</f>
        <v>0</v>
      </c>
      <c r="G113" s="121">
        <f>E113+F113</f>
        <v>486885005</v>
      </c>
      <c r="H113" s="122">
        <f>[1]BYDEPT!BD113</f>
        <v>486885005</v>
      </c>
      <c r="I113" s="123">
        <f t="shared" si="13"/>
        <v>1</v>
      </c>
      <c r="J113" s="122">
        <f>G113-H113</f>
        <v>0</v>
      </c>
      <c r="L113" s="122"/>
    </row>
    <row r="114" spans="1:12" ht="16.5" customHeight="1">
      <c r="A114" s="43" t="s">
        <v>178</v>
      </c>
      <c r="B114" s="43"/>
      <c r="C114" s="43"/>
      <c r="D114" s="57"/>
      <c r="E114" s="120">
        <f>[1]BYDEPT!F114</f>
        <v>480</v>
      </c>
      <c r="F114" s="120">
        <f>[1]BYDEPT!AE114</f>
        <v>0</v>
      </c>
      <c r="G114" s="121">
        <f>E114+F114</f>
        <v>480</v>
      </c>
      <c r="H114" s="122">
        <f>[1]BYDEPT!BD114</f>
        <v>480</v>
      </c>
      <c r="I114" s="123">
        <f t="shared" si="13"/>
        <v>1</v>
      </c>
      <c r="J114" s="122">
        <f>G114-H114</f>
        <v>0</v>
      </c>
      <c r="L114" s="122"/>
    </row>
    <row r="115" spans="1:12" ht="16.5" hidden="1" customHeight="1">
      <c r="A115" s="151" t="s">
        <v>179</v>
      </c>
      <c r="B115" s="64"/>
      <c r="C115" s="43"/>
      <c r="D115" s="57"/>
      <c r="E115" s="120">
        <f>[1]BYDEPT!F115</f>
        <v>0</v>
      </c>
      <c r="F115" s="120">
        <f>[1]BYDEPT!AE115</f>
        <v>0</v>
      </c>
      <c r="G115" s="121">
        <f>E115+F115</f>
        <v>0</v>
      </c>
      <c r="H115" s="122">
        <f>[1]BYDEPT!BD115</f>
        <v>0</v>
      </c>
      <c r="I115" s="123"/>
      <c r="J115" s="122">
        <f>G115-H115</f>
        <v>0</v>
      </c>
      <c r="L115" s="122"/>
    </row>
    <row r="116" spans="1:12" ht="16.5" customHeight="1">
      <c r="A116" s="81" t="s">
        <v>180</v>
      </c>
      <c r="B116" s="57"/>
      <c r="C116" s="29"/>
      <c r="D116" s="57"/>
      <c r="E116" s="53">
        <f>SUM(E117:E118)</f>
        <v>22114600</v>
      </c>
      <c r="F116" s="53">
        <f>SUM(F117:F118)</f>
        <v>0</v>
      </c>
      <c r="G116" s="152">
        <f>SUM(G117:G118)</f>
        <v>22114600</v>
      </c>
      <c r="H116" s="153">
        <f>SUM(H117:H118)</f>
        <v>22114600</v>
      </c>
      <c r="I116" s="127">
        <f t="shared" si="13"/>
        <v>1</v>
      </c>
      <c r="J116" s="153">
        <f>SUM(J117:J118)</f>
        <v>0</v>
      </c>
      <c r="L116" s="153"/>
    </row>
    <row r="117" spans="1:12" ht="16.5" customHeight="1">
      <c r="A117" s="81" t="s">
        <v>181</v>
      </c>
      <c r="B117" s="57"/>
      <c r="C117" s="29"/>
      <c r="D117" s="57"/>
      <c r="E117" s="120">
        <f>[1]BYDEPT!F117</f>
        <v>13090992</v>
      </c>
      <c r="F117" s="120">
        <f>[1]BYDEPT!AE117</f>
        <v>0</v>
      </c>
      <c r="G117" s="121">
        <f>E117+F117</f>
        <v>13090992</v>
      </c>
      <c r="H117" s="122">
        <f>[1]BYDEPT!BD117</f>
        <v>13090992</v>
      </c>
      <c r="I117" s="123">
        <f t="shared" si="13"/>
        <v>1</v>
      </c>
      <c r="J117" s="122">
        <f>G117-H117</f>
        <v>0</v>
      </c>
      <c r="L117" s="122"/>
    </row>
    <row r="118" spans="1:12" ht="16.5" customHeight="1">
      <c r="A118" s="81" t="s">
        <v>182</v>
      </c>
      <c r="B118" s="57"/>
      <c r="C118" s="29"/>
      <c r="D118" s="57"/>
      <c r="E118" s="120">
        <f>[1]BYDEPT!F118</f>
        <v>9023608</v>
      </c>
      <c r="F118" s="120">
        <f>[1]BYDEPT!AE118</f>
        <v>0</v>
      </c>
      <c r="G118" s="121">
        <f>E118+F118</f>
        <v>9023608</v>
      </c>
      <c r="H118" s="122">
        <f>[1]BYDEPT!BD118</f>
        <v>9023608</v>
      </c>
      <c r="I118" s="123">
        <f t="shared" si="13"/>
        <v>1</v>
      </c>
      <c r="J118" s="122">
        <f>G118-H118</f>
        <v>0</v>
      </c>
      <c r="L118" s="122"/>
    </row>
    <row r="119" spans="1:12" ht="15.75" customHeight="1">
      <c r="A119" s="415" t="s">
        <v>183</v>
      </c>
      <c r="B119" s="43"/>
      <c r="C119" s="43"/>
      <c r="D119" s="57"/>
      <c r="E119" s="120">
        <f>[1]BYDEPT!F119</f>
        <v>16765165</v>
      </c>
      <c r="F119" s="120">
        <f>[1]BYDEPT!AE119</f>
        <v>0</v>
      </c>
      <c r="G119" s="121">
        <f>E119+F119</f>
        <v>16765165</v>
      </c>
      <c r="H119" s="122">
        <f>[1]BYDEPT!BD119</f>
        <v>0</v>
      </c>
      <c r="I119" s="123">
        <f t="shared" si="13"/>
        <v>0</v>
      </c>
      <c r="J119" s="122">
        <f>G119-H119</f>
        <v>16765165</v>
      </c>
      <c r="L119" s="122"/>
    </row>
    <row r="120" spans="1:12" ht="16.5" customHeight="1">
      <c r="A120" s="415" t="s">
        <v>184</v>
      </c>
      <c r="B120" s="43"/>
      <c r="C120" s="43"/>
      <c r="D120" s="57"/>
      <c r="E120" s="120">
        <f>[1]BYDEPT!F120</f>
        <v>334877000</v>
      </c>
      <c r="F120" s="120">
        <f>[1]BYDEPT!AE120</f>
        <v>0</v>
      </c>
      <c r="G120" s="121">
        <f>E120+F120</f>
        <v>334877000</v>
      </c>
      <c r="H120" s="122">
        <f>[1]BYDEPT!BD120</f>
        <v>334877000</v>
      </c>
      <c r="I120" s="123">
        <f t="shared" si="13"/>
        <v>1</v>
      </c>
      <c r="J120" s="122">
        <f>G120-H120</f>
        <v>0</v>
      </c>
      <c r="L120" s="122"/>
    </row>
    <row r="121" spans="1:12" ht="16.5" customHeight="1">
      <c r="A121" s="142" t="s">
        <v>185</v>
      </c>
      <c r="B121" s="119"/>
      <c r="C121" s="49"/>
      <c r="D121" s="119"/>
      <c r="E121" s="120">
        <f>[1]BYDEPT!F121</f>
        <v>19500000</v>
      </c>
      <c r="F121" s="120">
        <f>[1]BYDEPT!AE121</f>
        <v>0</v>
      </c>
      <c r="G121" s="121">
        <f>E121+F121</f>
        <v>19500000</v>
      </c>
      <c r="H121" s="122">
        <f>[1]BYDEPT!BD121</f>
        <v>8359511</v>
      </c>
      <c r="I121" s="123">
        <f t="shared" si="13"/>
        <v>0.42869287179487181</v>
      </c>
      <c r="J121" s="122">
        <f>G121-H121</f>
        <v>11140489</v>
      </c>
      <c r="L121" s="122"/>
    </row>
    <row r="122" spans="1:12" ht="8.25" customHeight="1">
      <c r="A122" s="30"/>
      <c r="B122" s="30"/>
      <c r="C122" s="30"/>
      <c r="D122" s="154"/>
      <c r="E122" s="120"/>
      <c r="F122" s="120"/>
      <c r="G122" s="121"/>
      <c r="H122" s="122"/>
      <c r="I122" s="123"/>
      <c r="J122" s="122"/>
      <c r="L122" s="122"/>
    </row>
    <row r="123" spans="1:12" ht="15.95" customHeight="1">
      <c r="A123" s="412" t="s">
        <v>186</v>
      </c>
      <c r="B123" s="13"/>
      <c r="C123" s="13"/>
      <c r="D123" s="129"/>
      <c r="E123" s="155">
        <f>E111+E7</f>
        <v>3350000000</v>
      </c>
      <c r="F123" s="155">
        <f>F111+F7</f>
        <v>0</v>
      </c>
      <c r="G123" s="156">
        <f>G111+G7</f>
        <v>3350000000</v>
      </c>
      <c r="H123" s="157">
        <f>H111+H7</f>
        <v>3140202168</v>
      </c>
      <c r="I123" s="158">
        <f>H123/G123</f>
        <v>0.93737378149253736</v>
      </c>
      <c r="J123" s="157">
        <f>J111+J7</f>
        <v>209797832</v>
      </c>
      <c r="L123" s="148"/>
    </row>
    <row r="124" spans="1:12" s="408" customFormat="1" ht="5.25" customHeight="1">
      <c r="A124" s="412"/>
      <c r="B124" s="13"/>
      <c r="C124" s="13"/>
      <c r="D124" s="129"/>
      <c r="E124" s="71"/>
      <c r="F124" s="71"/>
      <c r="G124" s="159"/>
      <c r="H124" s="160"/>
      <c r="I124" s="161"/>
      <c r="J124" s="160"/>
      <c r="L124" s="160"/>
    </row>
    <row r="125" spans="1:12" s="408" customFormat="1" ht="16.5" customHeight="1">
      <c r="A125" s="412" t="s">
        <v>187</v>
      </c>
      <c r="B125" s="13"/>
      <c r="C125" s="13"/>
      <c r="D125" s="129"/>
      <c r="E125" s="155">
        <f>E126+E230+E232</f>
        <v>0</v>
      </c>
      <c r="F125" s="162">
        <f>F126+F230+F232</f>
        <v>0</v>
      </c>
      <c r="G125" s="156">
        <f>G126+G230+G232</f>
        <v>0</v>
      </c>
      <c r="H125" s="157">
        <f>H126+H230+H232</f>
        <v>105641269</v>
      </c>
      <c r="I125" s="158"/>
      <c r="J125" s="157">
        <f>J126+J230+J232</f>
        <v>-105641269</v>
      </c>
      <c r="K125" s="409"/>
      <c r="L125" s="148"/>
    </row>
    <row r="126" spans="1:12" s="408" customFormat="1" ht="29.25" customHeight="1">
      <c r="A126" s="416" t="s">
        <v>188</v>
      </c>
      <c r="B126" s="163">
        <f>B127+B216</f>
        <v>107978126.3</v>
      </c>
      <c r="C126" s="163">
        <f t="shared" ref="C126:H126" si="14">C127+C216</f>
        <v>9537031</v>
      </c>
      <c r="D126" s="164">
        <f t="shared" si="14"/>
        <v>117515157.3</v>
      </c>
      <c r="E126" s="37">
        <f t="shared" si="14"/>
        <v>0</v>
      </c>
      <c r="F126" s="39">
        <f t="shared" si="14"/>
        <v>0</v>
      </c>
      <c r="G126" s="147">
        <f t="shared" si="14"/>
        <v>0</v>
      </c>
      <c r="H126" s="148">
        <f t="shared" si="14"/>
        <v>82498450</v>
      </c>
      <c r="I126" s="149"/>
      <c r="J126" s="148">
        <f>J127+J216</f>
        <v>-82498450</v>
      </c>
      <c r="K126" s="409">
        <f>K127+K216</f>
        <v>0</v>
      </c>
      <c r="L126" s="148">
        <f>L127+L216</f>
        <v>35016707.299999997</v>
      </c>
    </row>
    <row r="127" spans="1:12" s="408" customFormat="1" ht="16.5" customHeight="1">
      <c r="A127" s="165" t="s">
        <v>189</v>
      </c>
      <c r="B127" s="115">
        <f t="shared" ref="B127:H127" si="15">SUM(B128:B134)+SUM(B137:B142)+SUM(B146:B148)+SUM(B151:B152)+SUM(B155:B171)</f>
        <v>29486826.299999993</v>
      </c>
      <c r="C127" s="166">
        <f t="shared" si="15"/>
        <v>5000</v>
      </c>
      <c r="D127" s="167">
        <f t="shared" si="15"/>
        <v>29491826.299999993</v>
      </c>
      <c r="E127" s="115">
        <f t="shared" si="15"/>
        <v>0</v>
      </c>
      <c r="F127" s="167">
        <f t="shared" si="15"/>
        <v>0</v>
      </c>
      <c r="G127" s="116">
        <f t="shared" si="15"/>
        <v>0</v>
      </c>
      <c r="H127" s="117">
        <f t="shared" si="15"/>
        <v>20825202</v>
      </c>
      <c r="I127" s="168"/>
      <c r="J127" s="117">
        <f>SUM(J128:J134)+SUM(J137:J142)+SUM(J146:J148)+SUM(J151:J152)+SUM(J155:J171)</f>
        <v>-20825202</v>
      </c>
      <c r="L127" s="117">
        <f>SUM(L128:L134)+SUM(L137:L142)+SUM(L146:L148)+SUM(L151:L152)+SUM(L155:L171)</f>
        <v>8666624.2999999952</v>
      </c>
    </row>
    <row r="128" spans="1:12" ht="18" hidden="1" customHeight="1">
      <c r="A128" s="413" t="s">
        <v>60</v>
      </c>
      <c r="B128" s="22"/>
      <c r="C128" s="22"/>
      <c r="D128" s="119">
        <f t="shared" ref="D128:D133" si="16">SUM(B128:C128)</f>
        <v>0</v>
      </c>
      <c r="E128" s="120"/>
      <c r="F128" s="169"/>
      <c r="G128" s="121">
        <f t="shared" ref="G128:G133" si="17">E128+F128</f>
        <v>0</v>
      </c>
      <c r="H128" s="122">
        <f>[1]BYDEPT!BD128</f>
        <v>0</v>
      </c>
      <c r="I128" s="170"/>
      <c r="J128" s="122">
        <f t="shared" ref="J128:J133" si="18">G128-H128</f>
        <v>0</v>
      </c>
      <c r="L128" s="122">
        <f>B128-H128</f>
        <v>0</v>
      </c>
    </row>
    <row r="129" spans="1:12" ht="16.5" hidden="1" customHeight="1">
      <c r="A129" s="413" t="s">
        <v>61</v>
      </c>
      <c r="B129" s="22"/>
      <c r="C129" s="22"/>
      <c r="D129" s="119">
        <f t="shared" si="16"/>
        <v>0</v>
      </c>
      <c r="E129" s="120"/>
      <c r="F129" s="169"/>
      <c r="G129" s="121">
        <f t="shared" si="17"/>
        <v>0</v>
      </c>
      <c r="H129" s="122">
        <f>[1]BYDEPT!BD129</f>
        <v>0</v>
      </c>
      <c r="I129" s="170"/>
      <c r="J129" s="122">
        <f t="shared" si="18"/>
        <v>0</v>
      </c>
      <c r="L129" s="122">
        <f>B129-H129</f>
        <v>0</v>
      </c>
    </row>
    <row r="130" spans="1:12" ht="14.25" customHeight="1">
      <c r="A130" s="413" t="s">
        <v>62</v>
      </c>
      <c r="B130" s="22">
        <f>'[1]2016Cont.'!BF17</f>
        <v>199488</v>
      </c>
      <c r="C130" s="22"/>
      <c r="D130" s="119">
        <f t="shared" si="16"/>
        <v>199488</v>
      </c>
      <c r="E130" s="120"/>
      <c r="F130" s="169"/>
      <c r="G130" s="121">
        <f t="shared" si="17"/>
        <v>0</v>
      </c>
      <c r="H130" s="122">
        <f>[1]BYDEPT!BD130</f>
        <v>199488</v>
      </c>
      <c r="I130" s="170"/>
      <c r="J130" s="122">
        <f t="shared" si="18"/>
        <v>-199488</v>
      </c>
      <c r="L130" s="122">
        <f>B130-H130</f>
        <v>0</v>
      </c>
    </row>
    <row r="131" spans="1:12" ht="14.25" customHeight="1">
      <c r="A131" s="413" t="s">
        <v>63</v>
      </c>
      <c r="B131" s="22">
        <f>'[1]2016Cont.'!BF20</f>
        <v>100000</v>
      </c>
      <c r="C131" s="171"/>
      <c r="D131" s="119">
        <f t="shared" si="16"/>
        <v>100000</v>
      </c>
      <c r="E131" s="120"/>
      <c r="F131" s="169"/>
      <c r="G131" s="121">
        <f t="shared" si="17"/>
        <v>0</v>
      </c>
      <c r="H131" s="122">
        <f>[1]BYDEPT!BD131</f>
        <v>0</v>
      </c>
      <c r="I131" s="170"/>
      <c r="J131" s="122">
        <f t="shared" si="18"/>
        <v>0</v>
      </c>
      <c r="L131" s="122">
        <f>D131-H131</f>
        <v>100000</v>
      </c>
    </row>
    <row r="132" spans="1:12" ht="15" customHeight="1">
      <c r="A132" s="413" t="s">
        <v>64</v>
      </c>
      <c r="B132" s="22">
        <f>'[1]2016Cont.'!BI22-'[1]2016Cont.'!BE22</f>
        <v>3400</v>
      </c>
      <c r="C132" s="171"/>
      <c r="D132" s="119">
        <f t="shared" si="16"/>
        <v>3400</v>
      </c>
      <c r="E132" s="120"/>
      <c r="F132" s="169"/>
      <c r="G132" s="121">
        <f t="shared" si="17"/>
        <v>0</v>
      </c>
      <c r="H132" s="122">
        <f>[1]BYDEPT!BD132</f>
        <v>0</v>
      </c>
      <c r="I132" s="170"/>
      <c r="J132" s="122">
        <f t="shared" si="18"/>
        <v>0</v>
      </c>
      <c r="L132" s="122">
        <f>D132-H132</f>
        <v>3400</v>
      </c>
    </row>
    <row r="133" spans="1:12" ht="16.5" hidden="1" customHeight="1">
      <c r="A133" s="413" t="s">
        <v>65</v>
      </c>
      <c r="B133" s="22"/>
      <c r="C133" s="171"/>
      <c r="D133" s="119">
        <f t="shared" si="16"/>
        <v>0</v>
      </c>
      <c r="E133" s="120"/>
      <c r="F133" s="169"/>
      <c r="G133" s="121">
        <f t="shared" si="17"/>
        <v>0</v>
      </c>
      <c r="H133" s="122">
        <f>[1]BYDEPT!BD133</f>
        <v>0</v>
      </c>
      <c r="I133" s="170"/>
      <c r="J133" s="122">
        <f t="shared" si="18"/>
        <v>0</v>
      </c>
      <c r="L133" s="122">
        <f>D133-H133</f>
        <v>0</v>
      </c>
    </row>
    <row r="134" spans="1:12" ht="15.75" customHeight="1">
      <c r="A134" s="413" t="s">
        <v>66</v>
      </c>
      <c r="B134" s="120">
        <f t="shared" ref="B134:H134" si="19">SUM(B135:B136)</f>
        <v>1486306.8769999929</v>
      </c>
      <c r="C134" s="172">
        <f t="shared" si="19"/>
        <v>-26927</v>
      </c>
      <c r="D134" s="169">
        <f t="shared" si="19"/>
        <v>1459379.8769999929</v>
      </c>
      <c r="E134" s="120">
        <f t="shared" si="19"/>
        <v>0</v>
      </c>
      <c r="F134" s="169">
        <f t="shared" si="19"/>
        <v>0</v>
      </c>
      <c r="G134" s="121">
        <f t="shared" si="19"/>
        <v>0</v>
      </c>
      <c r="H134" s="122">
        <f t="shared" si="19"/>
        <v>1332375</v>
      </c>
      <c r="I134" s="170"/>
      <c r="J134" s="122">
        <f>SUM(J135:J136)</f>
        <v>-1332375</v>
      </c>
      <c r="L134" s="122">
        <f>SUM(L135:L136)</f>
        <v>127004.87699999294</v>
      </c>
    </row>
    <row r="135" spans="1:12" ht="15.75" hidden="1" customHeight="1">
      <c r="A135" s="413" t="s">
        <v>67</v>
      </c>
      <c r="B135" s="22">
        <f>'[1]2016Cont.'!BF38+'[1]2016Cont.'!BH38+'[1]2016Cont.'!BH42</f>
        <v>1474306.8770000003</v>
      </c>
      <c r="C135" s="171">
        <v>-26927</v>
      </c>
      <c r="D135" s="119">
        <f t="shared" ref="D135:D141" si="20">SUM(B135:C135)</f>
        <v>1447379.8770000003</v>
      </c>
      <c r="E135" s="120"/>
      <c r="F135" s="169"/>
      <c r="G135" s="121">
        <f t="shared" ref="G135:G141" si="21">E135+F135</f>
        <v>0</v>
      </c>
      <c r="H135" s="122">
        <f>[1]BYDEPT!BD135</f>
        <v>1320375</v>
      </c>
      <c r="I135" s="170"/>
      <c r="J135" s="122">
        <f t="shared" ref="J135:J141" si="22">G135-H135</f>
        <v>-1320375</v>
      </c>
      <c r="L135" s="122">
        <f t="shared" ref="L135:L141" si="23">D135-H135</f>
        <v>127004.87700000033</v>
      </c>
    </row>
    <row r="136" spans="1:12" ht="16.5" hidden="1" customHeight="1">
      <c r="A136" s="413" t="s">
        <v>68</v>
      </c>
      <c r="B136" s="22">
        <f>'[1]2016Cont.'!BH39</f>
        <v>11999.999999992608</v>
      </c>
      <c r="C136" s="171"/>
      <c r="D136" s="119">
        <f t="shared" si="20"/>
        <v>11999.999999992608</v>
      </c>
      <c r="E136" s="120"/>
      <c r="F136" s="169"/>
      <c r="G136" s="121">
        <f t="shared" si="21"/>
        <v>0</v>
      </c>
      <c r="H136" s="122">
        <f>[1]BYDEPT!BD136</f>
        <v>12000</v>
      </c>
      <c r="I136" s="170"/>
      <c r="J136" s="122">
        <f t="shared" si="22"/>
        <v>-12000</v>
      </c>
      <c r="L136" s="122">
        <f t="shared" si="23"/>
        <v>-7.3923729360103607E-9</v>
      </c>
    </row>
    <row r="137" spans="1:12" ht="16.5" customHeight="1">
      <c r="A137" s="413" t="s">
        <v>69</v>
      </c>
      <c r="B137" s="22">
        <f>'[1]2016Cont.'!BI46-'[1]2016Cont.'!BE46</f>
        <v>737407.08000000007</v>
      </c>
      <c r="C137" s="171">
        <v>5000</v>
      </c>
      <c r="D137" s="119">
        <f t="shared" si="20"/>
        <v>742407.08000000007</v>
      </c>
      <c r="E137" s="120"/>
      <c r="F137" s="169"/>
      <c r="G137" s="121">
        <f t="shared" si="21"/>
        <v>0</v>
      </c>
      <c r="H137" s="122">
        <f>[1]BYDEPT!BD137</f>
        <v>635858</v>
      </c>
      <c r="I137" s="170"/>
      <c r="J137" s="122">
        <f t="shared" si="22"/>
        <v>-635858</v>
      </c>
      <c r="L137" s="122">
        <f t="shared" si="23"/>
        <v>106549.08000000007</v>
      </c>
    </row>
    <row r="138" spans="1:12" ht="16.5" hidden="1" customHeight="1">
      <c r="A138" s="413" t="s">
        <v>70</v>
      </c>
      <c r="B138" s="22"/>
      <c r="C138" s="171"/>
      <c r="D138" s="119">
        <f t="shared" si="20"/>
        <v>0</v>
      </c>
      <c r="E138" s="120"/>
      <c r="F138" s="169"/>
      <c r="G138" s="121">
        <f t="shared" si="21"/>
        <v>0</v>
      </c>
      <c r="H138" s="122">
        <f>[1]BYDEPT!BD138</f>
        <v>0</v>
      </c>
      <c r="I138" s="170"/>
      <c r="J138" s="122">
        <f t="shared" si="22"/>
        <v>0</v>
      </c>
      <c r="L138" s="122">
        <f t="shared" si="23"/>
        <v>0</v>
      </c>
    </row>
    <row r="139" spans="1:12" ht="16.5" hidden="1" customHeight="1">
      <c r="A139" s="413" t="s">
        <v>71</v>
      </c>
      <c r="B139" s="22"/>
      <c r="C139" s="171"/>
      <c r="D139" s="119">
        <f t="shared" si="20"/>
        <v>0</v>
      </c>
      <c r="E139" s="120"/>
      <c r="F139" s="169"/>
      <c r="G139" s="121">
        <f t="shared" si="21"/>
        <v>0</v>
      </c>
      <c r="H139" s="122">
        <f>[1]BYDEPT!BD139</f>
        <v>0</v>
      </c>
      <c r="I139" s="170"/>
      <c r="J139" s="122">
        <f t="shared" si="22"/>
        <v>0</v>
      </c>
      <c r="L139" s="122">
        <f t="shared" si="23"/>
        <v>0</v>
      </c>
    </row>
    <row r="140" spans="1:12" ht="15" customHeight="1">
      <c r="A140" s="413" t="s">
        <v>72</v>
      </c>
      <c r="B140" s="22">
        <f>'[1]2016Cont.'!BI58-'[1]2016Cont.'!BE58</f>
        <v>49999.999999999971</v>
      </c>
      <c r="C140" s="173"/>
      <c r="D140" s="119">
        <f t="shared" si="20"/>
        <v>49999.999999999971</v>
      </c>
      <c r="E140" s="120"/>
      <c r="F140" s="169"/>
      <c r="G140" s="121">
        <f t="shared" si="21"/>
        <v>0</v>
      </c>
      <c r="H140" s="122">
        <f>[1]BYDEPT!BD140</f>
        <v>0</v>
      </c>
      <c r="I140" s="170"/>
      <c r="J140" s="122">
        <f t="shared" si="22"/>
        <v>0</v>
      </c>
      <c r="L140" s="122">
        <f t="shared" si="23"/>
        <v>49999.999999999971</v>
      </c>
    </row>
    <row r="141" spans="1:12" ht="15" customHeight="1">
      <c r="A141" s="413" t="s">
        <v>73</v>
      </c>
      <c r="B141" s="22">
        <f>'[1]2016Cont.'!BI71-'[1]2016Cont.'!BE71</f>
        <v>13836</v>
      </c>
      <c r="C141" s="171"/>
      <c r="D141" s="119">
        <f t="shared" si="20"/>
        <v>13836</v>
      </c>
      <c r="E141" s="120"/>
      <c r="F141" s="169"/>
      <c r="G141" s="121">
        <f t="shared" si="21"/>
        <v>0</v>
      </c>
      <c r="H141" s="122">
        <f>[1]BYDEPT!BD141</f>
        <v>0</v>
      </c>
      <c r="I141" s="170"/>
      <c r="J141" s="122">
        <f t="shared" si="22"/>
        <v>0</v>
      </c>
      <c r="L141" s="122">
        <f t="shared" si="23"/>
        <v>13836</v>
      </c>
    </row>
    <row r="142" spans="1:12" ht="15" customHeight="1">
      <c r="A142" s="413" t="s">
        <v>74</v>
      </c>
      <c r="B142" s="22">
        <f t="shared" ref="B142:H142" si="24">SUM(B143:B144)</f>
        <v>157645</v>
      </c>
      <c r="C142" s="171">
        <f t="shared" si="24"/>
        <v>0</v>
      </c>
      <c r="D142" s="119">
        <f t="shared" si="24"/>
        <v>157645</v>
      </c>
      <c r="E142" s="120">
        <f t="shared" si="24"/>
        <v>0</v>
      </c>
      <c r="F142" s="169">
        <f t="shared" si="24"/>
        <v>0</v>
      </c>
      <c r="G142" s="121">
        <f t="shared" si="24"/>
        <v>0</v>
      </c>
      <c r="H142" s="122">
        <f t="shared" si="24"/>
        <v>157645</v>
      </c>
      <c r="I142" s="170"/>
      <c r="J142" s="122">
        <f>SUM(J143:J144)</f>
        <v>-157645</v>
      </c>
      <c r="L142" s="122">
        <f>SUM(L143:L144)</f>
        <v>0</v>
      </c>
    </row>
    <row r="143" spans="1:12" ht="15" hidden="1" customHeight="1">
      <c r="A143" s="413" t="s">
        <v>67</v>
      </c>
      <c r="B143" s="22">
        <f>'[1]2016Cont.'!BI77-'[1]2016Cont.'!BE77</f>
        <v>157645</v>
      </c>
      <c r="C143" s="171"/>
      <c r="D143" s="119">
        <f>SUM(B143:C143)</f>
        <v>157645</v>
      </c>
      <c r="E143" s="120"/>
      <c r="F143" s="169"/>
      <c r="G143" s="121">
        <f>E143+F143</f>
        <v>0</v>
      </c>
      <c r="H143" s="122">
        <f>[1]BYDEPT!BD143</f>
        <v>157645</v>
      </c>
      <c r="I143" s="170"/>
      <c r="J143" s="122">
        <f>G143-H143</f>
        <v>-157645</v>
      </c>
      <c r="L143" s="122">
        <f>D143-H143</f>
        <v>0</v>
      </c>
    </row>
    <row r="144" spans="1:12" ht="15" hidden="1" customHeight="1">
      <c r="A144" s="413" t="s">
        <v>68</v>
      </c>
      <c r="B144" s="22"/>
      <c r="C144" s="171"/>
      <c r="D144" s="119">
        <f>SUM(B144:C144)</f>
        <v>0</v>
      </c>
      <c r="E144" s="120"/>
      <c r="F144" s="169"/>
      <c r="G144" s="121">
        <f>E144+F144</f>
        <v>0</v>
      </c>
      <c r="H144" s="122">
        <f>[1]BYDEPT!BD144</f>
        <v>0</v>
      </c>
      <c r="I144" s="170"/>
      <c r="J144" s="122">
        <f>G144-H144</f>
        <v>0</v>
      </c>
      <c r="L144" s="122">
        <f>D144-H144</f>
        <v>0</v>
      </c>
    </row>
    <row r="145" spans="1:12" ht="15" hidden="1" customHeight="1">
      <c r="A145" s="413" t="s">
        <v>75</v>
      </c>
      <c r="B145" s="22"/>
      <c r="C145" s="171"/>
      <c r="D145" s="119">
        <f>SUM(B145:C145)</f>
        <v>0</v>
      </c>
      <c r="E145" s="120"/>
      <c r="F145" s="169"/>
      <c r="G145" s="121"/>
      <c r="H145" s="122">
        <f>[1]BYDEPT!BD145</f>
        <v>0</v>
      </c>
      <c r="I145" s="170"/>
      <c r="J145" s="122"/>
      <c r="L145" s="122"/>
    </row>
    <row r="146" spans="1:12" ht="15" customHeight="1">
      <c r="A146" s="413" t="s">
        <v>77</v>
      </c>
      <c r="B146" s="22">
        <f>'[1]2016Cont.'!BI84-'[1]2016Cont.'!BE84</f>
        <v>299100</v>
      </c>
      <c r="C146" s="171"/>
      <c r="D146" s="119">
        <f>SUM(B146:C146)</f>
        <v>299100</v>
      </c>
      <c r="E146" s="120"/>
      <c r="F146" s="169"/>
      <c r="G146" s="121">
        <f>E146+F146</f>
        <v>0</v>
      </c>
      <c r="H146" s="122">
        <f>[1]BYDEPT!BD146</f>
        <v>1500</v>
      </c>
      <c r="I146" s="170"/>
      <c r="J146" s="122">
        <f>G146-H146</f>
        <v>-1500</v>
      </c>
      <c r="L146" s="122">
        <f>D146-H146</f>
        <v>297600</v>
      </c>
    </row>
    <row r="147" spans="1:12" ht="15" customHeight="1">
      <c r="A147" s="413" t="s">
        <v>78</v>
      </c>
      <c r="B147" s="22">
        <f>'[1]2016Cont.'!BI93-'[1]2016Cont.'!BE93</f>
        <v>64375</v>
      </c>
      <c r="C147" s="171"/>
      <c r="D147" s="119">
        <f>SUM(B147:C147)</f>
        <v>64375</v>
      </c>
      <c r="E147" s="120"/>
      <c r="F147" s="169"/>
      <c r="G147" s="121">
        <f>E147+F147</f>
        <v>0</v>
      </c>
      <c r="H147" s="122">
        <f>[1]BYDEPT!BD147</f>
        <v>0</v>
      </c>
      <c r="I147" s="170"/>
      <c r="J147" s="122">
        <f>G147-H147</f>
        <v>0</v>
      </c>
      <c r="L147" s="122">
        <f>D147-H147</f>
        <v>64375</v>
      </c>
    </row>
    <row r="148" spans="1:12" ht="15" hidden="1" customHeight="1">
      <c r="A148" s="413" t="s">
        <v>79</v>
      </c>
      <c r="B148" s="22">
        <f t="shared" ref="B148:H148" si="25">SUM(B149:B150)</f>
        <v>0</v>
      </c>
      <c r="C148" s="171">
        <f t="shared" si="25"/>
        <v>0</v>
      </c>
      <c r="D148" s="119">
        <f t="shared" si="25"/>
        <v>0</v>
      </c>
      <c r="E148" s="120">
        <f t="shared" si="25"/>
        <v>0</v>
      </c>
      <c r="F148" s="169">
        <f t="shared" si="25"/>
        <v>0</v>
      </c>
      <c r="G148" s="121">
        <f t="shared" si="25"/>
        <v>0</v>
      </c>
      <c r="H148" s="122">
        <f t="shared" si="25"/>
        <v>0</v>
      </c>
      <c r="I148" s="170"/>
      <c r="J148" s="122">
        <f>SUM(J149:J150)</f>
        <v>0</v>
      </c>
      <c r="L148" s="122">
        <f>B148-H148</f>
        <v>0</v>
      </c>
    </row>
    <row r="149" spans="1:12" ht="15" hidden="1" customHeight="1">
      <c r="A149" s="413" t="s">
        <v>67</v>
      </c>
      <c r="B149" s="22"/>
      <c r="C149" s="171"/>
      <c r="D149" s="119">
        <f>SUM(B149:C149)</f>
        <v>0</v>
      </c>
      <c r="E149" s="120"/>
      <c r="F149" s="169"/>
      <c r="G149" s="121">
        <f>E149+F149</f>
        <v>0</v>
      </c>
      <c r="H149" s="122">
        <f>[1]BYDEPT!BD149</f>
        <v>0</v>
      </c>
      <c r="I149" s="170"/>
      <c r="J149" s="122">
        <f>G149-H149</f>
        <v>0</v>
      </c>
      <c r="L149" s="122">
        <f>D149-H149</f>
        <v>0</v>
      </c>
    </row>
    <row r="150" spans="1:12" ht="15" hidden="1" customHeight="1">
      <c r="A150" s="413" t="s">
        <v>68</v>
      </c>
      <c r="B150" s="22"/>
      <c r="C150" s="171"/>
      <c r="D150" s="119">
        <f>SUM(B150:C150)</f>
        <v>0</v>
      </c>
      <c r="E150" s="120"/>
      <c r="F150" s="169"/>
      <c r="G150" s="121">
        <f>E150+F150</f>
        <v>0</v>
      </c>
      <c r="H150" s="122">
        <f>[1]BYDEPT!BD150</f>
        <v>0</v>
      </c>
      <c r="I150" s="170"/>
      <c r="J150" s="122">
        <f>G150-H150</f>
        <v>0</v>
      </c>
      <c r="L150" s="122">
        <f>D150-H150</f>
        <v>0</v>
      </c>
    </row>
    <row r="151" spans="1:12" ht="15" customHeight="1">
      <c r="A151" s="413" t="s">
        <v>80</v>
      </c>
      <c r="B151" s="22">
        <v>13401638</v>
      </c>
      <c r="C151" s="171"/>
      <c r="D151" s="119">
        <f>SUM(B151:C151)</f>
        <v>13401638</v>
      </c>
      <c r="E151" s="120"/>
      <c r="F151" s="169"/>
      <c r="G151" s="121">
        <f>E151+F151</f>
        <v>0</v>
      </c>
      <c r="H151" s="122">
        <f>[1]BYDEPT!BD151</f>
        <v>13196139</v>
      </c>
      <c r="I151" s="170"/>
      <c r="J151" s="122">
        <f>G151-H151</f>
        <v>-13196139</v>
      </c>
      <c r="L151" s="122">
        <f>D151-H151</f>
        <v>205499</v>
      </c>
    </row>
    <row r="152" spans="1:12" ht="15" customHeight="1">
      <c r="A152" s="413" t="s">
        <v>81</v>
      </c>
      <c r="B152" s="120">
        <f t="shared" ref="B152:H152" si="26">SUM(B153:B154)</f>
        <v>12476469.271000002</v>
      </c>
      <c r="C152" s="174">
        <f>SUM(C153:C154)</f>
        <v>0</v>
      </c>
      <c r="D152" s="169">
        <f t="shared" si="26"/>
        <v>12476469.271000002</v>
      </c>
      <c r="E152" s="120">
        <f t="shared" si="26"/>
        <v>0</v>
      </c>
      <c r="F152" s="169">
        <f t="shared" si="26"/>
        <v>0</v>
      </c>
      <c r="G152" s="121">
        <f t="shared" si="26"/>
        <v>0</v>
      </c>
      <c r="H152" s="122">
        <f t="shared" si="26"/>
        <v>4958471</v>
      </c>
      <c r="I152" s="170"/>
      <c r="J152" s="122">
        <f>SUM(J153:J154)</f>
        <v>-4958471</v>
      </c>
      <c r="L152" s="122">
        <f>SUM(L153:L154)</f>
        <v>7517998.2710000016</v>
      </c>
    </row>
    <row r="153" spans="1:12" ht="16.5" hidden="1" customHeight="1">
      <c r="A153" s="413" t="s">
        <v>67</v>
      </c>
      <c r="B153" s="22">
        <f>'[1]2016Cont.'!BI133-'[1]2016Cont.'!BE133</f>
        <v>12472469.271000002</v>
      </c>
      <c r="C153" s="171">
        <f>10317955-10317955</f>
        <v>0</v>
      </c>
      <c r="D153" s="119">
        <f t="shared" ref="D153:D169" si="27">SUM(B153:C153)</f>
        <v>12472469.271000002</v>
      </c>
      <c r="E153" s="120"/>
      <c r="F153" s="169"/>
      <c r="G153" s="121">
        <f t="shared" ref="G153:G169" si="28">E153+F153</f>
        <v>0</v>
      </c>
      <c r="H153" s="122">
        <f>[1]BYDEPT!BD153</f>
        <v>4958471</v>
      </c>
      <c r="I153" s="170"/>
      <c r="J153" s="122">
        <f t="shared" ref="J153:J169" si="29">G153-H153</f>
        <v>-4958471</v>
      </c>
      <c r="L153" s="122">
        <f t="shared" ref="L153:L162" si="30">D153-H153</f>
        <v>7513998.2710000016</v>
      </c>
    </row>
    <row r="154" spans="1:12" ht="16.5" hidden="1" customHeight="1">
      <c r="A154" s="413" t="s">
        <v>68</v>
      </c>
      <c r="B154" s="22">
        <f>'[1]2016Cont.'!BI134-'[1]2016Cont.'!BE134</f>
        <v>4000</v>
      </c>
      <c r="C154" s="171"/>
      <c r="D154" s="119">
        <f t="shared" si="27"/>
        <v>4000</v>
      </c>
      <c r="E154" s="120"/>
      <c r="F154" s="169"/>
      <c r="G154" s="121">
        <f t="shared" si="28"/>
        <v>0</v>
      </c>
      <c r="H154" s="122">
        <f>[1]BYDEPT!BD154</f>
        <v>0</v>
      </c>
      <c r="I154" s="170"/>
      <c r="J154" s="122">
        <f>G154-H154</f>
        <v>0</v>
      </c>
      <c r="L154" s="122">
        <f>D154-H154</f>
        <v>4000</v>
      </c>
    </row>
    <row r="155" spans="1:12" ht="16.5" hidden="1" customHeight="1">
      <c r="A155" s="413" t="s">
        <v>82</v>
      </c>
      <c r="B155" s="22"/>
      <c r="C155" s="171"/>
      <c r="D155" s="119">
        <f t="shared" si="27"/>
        <v>0</v>
      </c>
      <c r="E155" s="120"/>
      <c r="F155" s="169"/>
      <c r="G155" s="121">
        <f t="shared" si="28"/>
        <v>0</v>
      </c>
      <c r="H155" s="122">
        <f>[1]BYDEPT!BD155</f>
        <v>0</v>
      </c>
      <c r="I155" s="170"/>
      <c r="J155" s="122">
        <f t="shared" si="29"/>
        <v>0</v>
      </c>
      <c r="L155" s="122">
        <f t="shared" si="30"/>
        <v>0</v>
      </c>
    </row>
    <row r="156" spans="1:12" ht="16.5" hidden="1" customHeight="1">
      <c r="A156" s="413" t="s">
        <v>83</v>
      </c>
      <c r="B156" s="22"/>
      <c r="C156" s="171"/>
      <c r="D156" s="119">
        <f t="shared" si="27"/>
        <v>0</v>
      </c>
      <c r="E156" s="120"/>
      <c r="F156" s="169"/>
      <c r="G156" s="121">
        <f t="shared" si="28"/>
        <v>0</v>
      </c>
      <c r="H156" s="122">
        <f>[1]BYDEPT!BD156</f>
        <v>0</v>
      </c>
      <c r="I156" s="170"/>
      <c r="J156" s="122">
        <f t="shared" si="29"/>
        <v>0</v>
      </c>
      <c r="L156" s="122">
        <f t="shared" si="30"/>
        <v>0</v>
      </c>
    </row>
    <row r="157" spans="1:12" ht="16.5" hidden="1" customHeight="1">
      <c r="A157" s="413" t="s">
        <v>84</v>
      </c>
      <c r="B157" s="22"/>
      <c r="C157" s="171"/>
      <c r="D157" s="119">
        <f t="shared" si="27"/>
        <v>0</v>
      </c>
      <c r="E157" s="120"/>
      <c r="F157" s="169"/>
      <c r="G157" s="121">
        <f t="shared" si="28"/>
        <v>0</v>
      </c>
      <c r="H157" s="122">
        <f>[1]BYDEPT!BD157</f>
        <v>0</v>
      </c>
      <c r="I157" s="170"/>
      <c r="J157" s="122">
        <f t="shared" si="29"/>
        <v>0</v>
      </c>
      <c r="L157" s="122">
        <f t="shared" si="30"/>
        <v>0</v>
      </c>
    </row>
    <row r="158" spans="1:12" ht="16.5" hidden="1" customHeight="1">
      <c r="A158" s="413" t="s">
        <v>85</v>
      </c>
      <c r="B158" s="22"/>
      <c r="C158" s="171"/>
      <c r="D158" s="119">
        <f t="shared" si="27"/>
        <v>0</v>
      </c>
      <c r="E158" s="120"/>
      <c r="F158" s="169"/>
      <c r="G158" s="121">
        <f t="shared" si="28"/>
        <v>0</v>
      </c>
      <c r="H158" s="122">
        <f>[1]BYDEPT!BD158</f>
        <v>0</v>
      </c>
      <c r="I158" s="170"/>
      <c r="J158" s="122">
        <f t="shared" si="29"/>
        <v>0</v>
      </c>
      <c r="L158" s="122">
        <f t="shared" si="30"/>
        <v>0</v>
      </c>
    </row>
    <row r="159" spans="1:12" ht="16.5" customHeight="1">
      <c r="A159" s="413" t="s">
        <v>86</v>
      </c>
      <c r="B159" s="22">
        <f>'[1]2016Cont.'!BI178-'[1]2016Cont.'!BE178</f>
        <v>185000</v>
      </c>
      <c r="C159" s="171"/>
      <c r="D159" s="119">
        <f t="shared" si="27"/>
        <v>185000</v>
      </c>
      <c r="E159" s="120"/>
      <c r="F159" s="169"/>
      <c r="G159" s="121">
        <f t="shared" si="28"/>
        <v>0</v>
      </c>
      <c r="H159" s="122">
        <f>[1]BYDEPT!BD159</f>
        <v>85459</v>
      </c>
      <c r="I159" s="170"/>
      <c r="J159" s="122">
        <f t="shared" si="29"/>
        <v>-85459</v>
      </c>
      <c r="L159" s="122">
        <f t="shared" si="30"/>
        <v>99541</v>
      </c>
    </row>
    <row r="160" spans="1:12" ht="16.5" customHeight="1">
      <c r="A160" s="413" t="s">
        <v>87</v>
      </c>
      <c r="B160" s="22">
        <f>'[1]2016Cont.'!BI187-'[1]2016Cont.'!BE187</f>
        <v>249661.07199999999</v>
      </c>
      <c r="C160" s="171"/>
      <c r="D160" s="119">
        <f t="shared" si="27"/>
        <v>249661.07199999999</v>
      </c>
      <c r="E160" s="120"/>
      <c r="F160" s="169"/>
      <c r="G160" s="121">
        <f t="shared" si="28"/>
        <v>0</v>
      </c>
      <c r="H160" s="122">
        <f>[1]BYDEPT!BD160</f>
        <v>221340</v>
      </c>
      <c r="I160" s="170"/>
      <c r="J160" s="122">
        <f t="shared" si="29"/>
        <v>-221340</v>
      </c>
      <c r="L160" s="122">
        <f t="shared" si="30"/>
        <v>28321.071999999986</v>
      </c>
    </row>
    <row r="161" spans="1:12" ht="16.5" hidden="1" customHeight="1">
      <c r="A161" s="413" t="s">
        <v>88</v>
      </c>
      <c r="B161" s="22"/>
      <c r="C161" s="171"/>
      <c r="D161" s="119">
        <f t="shared" si="27"/>
        <v>0</v>
      </c>
      <c r="E161" s="120"/>
      <c r="F161" s="169"/>
      <c r="G161" s="121">
        <f t="shared" si="28"/>
        <v>0</v>
      </c>
      <c r="H161" s="122">
        <f>[1]BYDEPT!BD161</f>
        <v>0</v>
      </c>
      <c r="I161" s="170"/>
      <c r="J161" s="122">
        <f t="shared" si="29"/>
        <v>0</v>
      </c>
      <c r="L161" s="122">
        <f t="shared" si="30"/>
        <v>0</v>
      </c>
    </row>
    <row r="162" spans="1:12" ht="16.5" customHeight="1">
      <c r="A162" s="413" t="s">
        <v>89</v>
      </c>
      <c r="B162" s="22">
        <f>3000-3000</f>
        <v>0</v>
      </c>
      <c r="C162" s="171">
        <v>26927</v>
      </c>
      <c r="D162" s="119">
        <f t="shared" si="27"/>
        <v>26927</v>
      </c>
      <c r="E162" s="120"/>
      <c r="F162" s="169"/>
      <c r="G162" s="121">
        <f t="shared" si="28"/>
        <v>0</v>
      </c>
      <c r="H162" s="122">
        <f>[1]BYDEPT!BD162</f>
        <v>26927</v>
      </c>
      <c r="I162" s="170"/>
      <c r="J162" s="122">
        <f t="shared" si="29"/>
        <v>-26927</v>
      </c>
      <c r="L162" s="122">
        <f t="shared" si="30"/>
        <v>0</v>
      </c>
    </row>
    <row r="163" spans="1:12" ht="16.5" hidden="1" customHeight="1">
      <c r="A163" s="413" t="s">
        <v>90</v>
      </c>
      <c r="B163" s="22"/>
      <c r="C163" s="22"/>
      <c r="D163" s="119">
        <f t="shared" si="27"/>
        <v>0</v>
      </c>
      <c r="E163" s="120"/>
      <c r="F163" s="169"/>
      <c r="G163" s="121">
        <f t="shared" si="28"/>
        <v>0</v>
      </c>
      <c r="H163" s="122">
        <f>[1]BYDEPT!BD163</f>
        <v>0</v>
      </c>
      <c r="I163" s="170"/>
      <c r="J163" s="122">
        <f t="shared" si="29"/>
        <v>0</v>
      </c>
      <c r="L163" s="122">
        <f t="shared" ref="L163:L169" si="31">B163-H163</f>
        <v>0</v>
      </c>
    </row>
    <row r="164" spans="1:12" ht="16.5" hidden="1" customHeight="1">
      <c r="A164" s="413" t="s">
        <v>91</v>
      </c>
      <c r="B164" s="22"/>
      <c r="C164" s="22"/>
      <c r="D164" s="119">
        <f t="shared" si="27"/>
        <v>0</v>
      </c>
      <c r="E164" s="120"/>
      <c r="F164" s="169"/>
      <c r="G164" s="121">
        <f t="shared" si="28"/>
        <v>0</v>
      </c>
      <c r="H164" s="122">
        <f>[1]BYDEPT!BD164</f>
        <v>0</v>
      </c>
      <c r="I164" s="170"/>
      <c r="J164" s="122">
        <f t="shared" si="29"/>
        <v>0</v>
      </c>
      <c r="L164" s="122">
        <f t="shared" si="31"/>
        <v>0</v>
      </c>
    </row>
    <row r="165" spans="1:12" ht="16.5" hidden="1" customHeight="1">
      <c r="A165" s="413" t="s">
        <v>92</v>
      </c>
      <c r="B165" s="22"/>
      <c r="C165" s="22"/>
      <c r="D165" s="119">
        <f t="shared" si="27"/>
        <v>0</v>
      </c>
      <c r="E165" s="120"/>
      <c r="F165" s="169"/>
      <c r="G165" s="121">
        <f t="shared" si="28"/>
        <v>0</v>
      </c>
      <c r="H165" s="122">
        <f>[1]BYDEPT!BD165</f>
        <v>0</v>
      </c>
      <c r="I165" s="170"/>
      <c r="J165" s="122">
        <f t="shared" si="29"/>
        <v>0</v>
      </c>
      <c r="L165" s="122">
        <f t="shared" si="31"/>
        <v>0</v>
      </c>
    </row>
    <row r="166" spans="1:12" ht="16.5" hidden="1" customHeight="1">
      <c r="A166" s="413" t="s">
        <v>93</v>
      </c>
      <c r="B166" s="22"/>
      <c r="C166" s="22"/>
      <c r="D166" s="119">
        <f t="shared" si="27"/>
        <v>0</v>
      </c>
      <c r="E166" s="120"/>
      <c r="F166" s="169"/>
      <c r="G166" s="121">
        <f t="shared" si="28"/>
        <v>0</v>
      </c>
      <c r="H166" s="122">
        <f>[1]BYDEPT!BD166</f>
        <v>0</v>
      </c>
      <c r="I166" s="170"/>
      <c r="J166" s="122">
        <f t="shared" si="29"/>
        <v>0</v>
      </c>
      <c r="L166" s="122">
        <f t="shared" si="31"/>
        <v>0</v>
      </c>
    </row>
    <row r="167" spans="1:12" ht="16.5" hidden="1" customHeight="1">
      <c r="A167" s="413" t="s">
        <v>94</v>
      </c>
      <c r="B167" s="22"/>
      <c r="C167" s="22"/>
      <c r="D167" s="119">
        <f t="shared" si="27"/>
        <v>0</v>
      </c>
      <c r="E167" s="120"/>
      <c r="F167" s="169"/>
      <c r="G167" s="121">
        <f t="shared" si="28"/>
        <v>0</v>
      </c>
      <c r="H167" s="122">
        <f>[1]BYDEPT!BD167</f>
        <v>0</v>
      </c>
      <c r="I167" s="170"/>
      <c r="J167" s="122">
        <f t="shared" si="29"/>
        <v>0</v>
      </c>
      <c r="L167" s="122">
        <f t="shared" si="31"/>
        <v>0</v>
      </c>
    </row>
    <row r="168" spans="1:12" ht="16.5" hidden="1" customHeight="1">
      <c r="A168" s="413" t="s">
        <v>95</v>
      </c>
      <c r="B168" s="22"/>
      <c r="C168" s="22"/>
      <c r="D168" s="119">
        <f t="shared" si="27"/>
        <v>0</v>
      </c>
      <c r="E168" s="120"/>
      <c r="F168" s="169"/>
      <c r="G168" s="121">
        <f t="shared" si="28"/>
        <v>0</v>
      </c>
      <c r="H168" s="122">
        <f>[1]BYDEPT!BD168</f>
        <v>0</v>
      </c>
      <c r="I168" s="170"/>
      <c r="J168" s="122">
        <f t="shared" si="29"/>
        <v>0</v>
      </c>
      <c r="L168" s="122">
        <f t="shared" si="31"/>
        <v>0</v>
      </c>
    </row>
    <row r="169" spans="1:12" ht="16.5" hidden="1" customHeight="1">
      <c r="A169" s="413" t="s">
        <v>96</v>
      </c>
      <c r="B169" s="22"/>
      <c r="C169" s="22"/>
      <c r="D169" s="119">
        <f t="shared" si="27"/>
        <v>0</v>
      </c>
      <c r="E169" s="120"/>
      <c r="F169" s="169"/>
      <c r="G169" s="121">
        <f t="shared" si="28"/>
        <v>0</v>
      </c>
      <c r="H169" s="122">
        <f>[1]BYDEPT!BD169</f>
        <v>0</v>
      </c>
      <c r="I169" s="170"/>
      <c r="J169" s="122">
        <f t="shared" si="29"/>
        <v>0</v>
      </c>
      <c r="L169" s="122">
        <f t="shared" si="31"/>
        <v>0</v>
      </c>
    </row>
    <row r="170" spans="1:12" ht="16.5" hidden="1" customHeight="1">
      <c r="A170" s="413"/>
      <c r="B170" s="22"/>
      <c r="C170" s="22"/>
      <c r="D170" s="119"/>
      <c r="E170" s="120"/>
      <c r="F170" s="169"/>
      <c r="G170" s="121"/>
      <c r="H170" s="122"/>
      <c r="I170" s="170"/>
      <c r="J170" s="122"/>
      <c r="L170" s="122"/>
    </row>
    <row r="171" spans="1:12" ht="15.75" customHeight="1">
      <c r="A171" s="413" t="s">
        <v>97</v>
      </c>
      <c r="B171" s="83">
        <f>SUM(B172:B175)+SUM(B178:B191)+SUM(B196:B212)</f>
        <v>62500</v>
      </c>
      <c r="C171" s="83">
        <f t="shared" ref="C171:L171" si="32">SUM(C172:C175)+SUM(C178:C191)+SUM(C196:C212)</f>
        <v>0</v>
      </c>
      <c r="D171" s="175">
        <f t="shared" si="32"/>
        <v>62500</v>
      </c>
      <c r="E171" s="124">
        <f t="shared" si="32"/>
        <v>0</v>
      </c>
      <c r="F171" s="124">
        <f t="shared" si="32"/>
        <v>0</v>
      </c>
      <c r="G171" s="125">
        <f t="shared" si="32"/>
        <v>0</v>
      </c>
      <c r="H171" s="126">
        <f t="shared" si="32"/>
        <v>10000</v>
      </c>
      <c r="I171" s="176"/>
      <c r="J171" s="126">
        <f t="shared" si="32"/>
        <v>-10000</v>
      </c>
      <c r="K171" s="406">
        <f t="shared" si="32"/>
        <v>0</v>
      </c>
      <c r="L171" s="126">
        <f t="shared" si="32"/>
        <v>52500</v>
      </c>
    </row>
    <row r="172" spans="1:12" ht="16.5" hidden="1" customHeight="1">
      <c r="A172" s="413" t="s">
        <v>98</v>
      </c>
      <c r="B172" s="22"/>
      <c r="C172" s="22"/>
      <c r="D172" s="119">
        <f>SUM(B172:C172)</f>
        <v>0</v>
      </c>
      <c r="E172" s="120"/>
      <c r="F172" s="120"/>
      <c r="G172" s="121">
        <f>E172+F172</f>
        <v>0</v>
      </c>
      <c r="H172" s="122">
        <f>[1]BYDEPT!BD172</f>
        <v>0</v>
      </c>
      <c r="I172" s="170"/>
      <c r="J172" s="122">
        <f>G172-H172</f>
        <v>0</v>
      </c>
      <c r="L172" s="122">
        <f t="shared" ref="L172:L190" si="33">B172-H172</f>
        <v>0</v>
      </c>
    </row>
    <row r="173" spans="1:12" ht="16.5" customHeight="1">
      <c r="A173" s="413" t="s">
        <v>99</v>
      </c>
      <c r="B173" s="22">
        <f>'[1]2016Cont.'!BH229</f>
        <v>50000</v>
      </c>
      <c r="C173" s="22"/>
      <c r="D173" s="119">
        <f>SUM(B173:C173)</f>
        <v>50000</v>
      </c>
      <c r="E173" s="120"/>
      <c r="F173" s="120"/>
      <c r="G173" s="121">
        <f>E173+F173</f>
        <v>0</v>
      </c>
      <c r="H173" s="122">
        <f>[1]BYDEPT!BD173</f>
        <v>0</v>
      </c>
      <c r="I173" s="170"/>
      <c r="J173" s="122"/>
      <c r="L173" s="122">
        <f t="shared" si="33"/>
        <v>50000</v>
      </c>
    </row>
    <row r="174" spans="1:12" ht="16.5" hidden="1" customHeight="1">
      <c r="A174" s="413" t="s">
        <v>100</v>
      </c>
      <c r="B174" s="22"/>
      <c r="C174" s="22"/>
      <c r="D174" s="119">
        <f>SUM(B174:C174)</f>
        <v>0</v>
      </c>
      <c r="E174" s="120"/>
      <c r="F174" s="120"/>
      <c r="G174" s="121">
        <f>E174+F174</f>
        <v>0</v>
      </c>
      <c r="H174" s="122">
        <f>[1]BYDEPT!BD174</f>
        <v>0</v>
      </c>
      <c r="I174" s="170"/>
      <c r="J174" s="122">
        <f>G174-H174</f>
        <v>0</v>
      </c>
      <c r="L174" s="122">
        <f t="shared" si="33"/>
        <v>0</v>
      </c>
    </row>
    <row r="175" spans="1:12" ht="16.5" hidden="1" customHeight="1">
      <c r="A175" s="413" t="s">
        <v>101</v>
      </c>
      <c r="B175" s="22">
        <f>B176+B177</f>
        <v>0</v>
      </c>
      <c r="C175" s="22">
        <f>C176+C177</f>
        <v>0</v>
      </c>
      <c r="D175" s="119">
        <f>D176+D177</f>
        <v>0</v>
      </c>
      <c r="E175" s="120">
        <f>+E176+E177</f>
        <v>0</v>
      </c>
      <c r="F175" s="120">
        <f>+F176+F177</f>
        <v>0</v>
      </c>
      <c r="G175" s="121">
        <f>SUM(G176:G177)</f>
        <v>0</v>
      </c>
      <c r="H175" s="122">
        <f>+H176+H177</f>
        <v>0</v>
      </c>
      <c r="I175" s="170"/>
      <c r="J175" s="122">
        <f>SUM(J176:J177)</f>
        <v>0</v>
      </c>
      <c r="L175" s="122">
        <f t="shared" si="33"/>
        <v>0</v>
      </c>
    </row>
    <row r="176" spans="1:12" ht="16.5" hidden="1" customHeight="1">
      <c r="A176" s="413" t="s">
        <v>102</v>
      </c>
      <c r="B176" s="22"/>
      <c r="C176" s="22"/>
      <c r="D176" s="119">
        <f t="shared" ref="D176:D190" si="34">SUM(B176:C176)</f>
        <v>0</v>
      </c>
      <c r="E176" s="120"/>
      <c r="F176" s="120"/>
      <c r="G176" s="121">
        <f t="shared" ref="G176:G187" si="35">E176+F176</f>
        <v>0</v>
      </c>
      <c r="H176" s="122">
        <f>[1]BYDEPT!BD176</f>
        <v>0</v>
      </c>
      <c r="I176" s="170"/>
      <c r="J176" s="122">
        <f t="shared" ref="J176:J187" si="36">G176-H176</f>
        <v>0</v>
      </c>
      <c r="L176" s="122">
        <f t="shared" si="33"/>
        <v>0</v>
      </c>
    </row>
    <row r="177" spans="1:12" ht="16.5" hidden="1" customHeight="1">
      <c r="A177" s="413" t="s">
        <v>103</v>
      </c>
      <c r="B177" s="22"/>
      <c r="C177" s="22"/>
      <c r="D177" s="119">
        <f t="shared" si="34"/>
        <v>0</v>
      </c>
      <c r="E177" s="120"/>
      <c r="F177" s="120"/>
      <c r="G177" s="121">
        <f t="shared" si="35"/>
        <v>0</v>
      </c>
      <c r="H177" s="122">
        <f>[1]BYDEPT!BD177</f>
        <v>0</v>
      </c>
      <c r="I177" s="170"/>
      <c r="J177" s="122">
        <f t="shared" si="36"/>
        <v>0</v>
      </c>
      <c r="L177" s="122">
        <f t="shared" si="33"/>
        <v>0</v>
      </c>
    </row>
    <row r="178" spans="1:12" ht="16.5" hidden="1" customHeight="1">
      <c r="A178" s="413" t="s">
        <v>104</v>
      </c>
      <c r="B178" s="22"/>
      <c r="C178" s="22"/>
      <c r="D178" s="119">
        <f t="shared" si="34"/>
        <v>0</v>
      </c>
      <c r="E178" s="120"/>
      <c r="F178" s="120"/>
      <c r="G178" s="121">
        <f t="shared" si="35"/>
        <v>0</v>
      </c>
      <c r="H178" s="122">
        <f>[1]BYDEPT!BD178</f>
        <v>0</v>
      </c>
      <c r="I178" s="170"/>
      <c r="J178" s="122">
        <f t="shared" si="36"/>
        <v>0</v>
      </c>
      <c r="L178" s="122">
        <f t="shared" si="33"/>
        <v>0</v>
      </c>
    </row>
    <row r="179" spans="1:12" ht="16.5" hidden="1" customHeight="1">
      <c r="A179" s="413" t="s">
        <v>105</v>
      </c>
      <c r="B179" s="22"/>
      <c r="C179" s="22"/>
      <c r="D179" s="119">
        <f t="shared" si="34"/>
        <v>0</v>
      </c>
      <c r="E179" s="120"/>
      <c r="F179" s="120"/>
      <c r="G179" s="121"/>
      <c r="H179" s="122">
        <f>[1]BYDEPT!BD179</f>
        <v>0</v>
      </c>
      <c r="I179" s="170"/>
      <c r="J179" s="122"/>
      <c r="L179" s="122"/>
    </row>
    <row r="180" spans="1:12" ht="16.5" hidden="1" customHeight="1">
      <c r="A180" s="413" t="s">
        <v>106</v>
      </c>
      <c r="B180" s="22"/>
      <c r="C180" s="22"/>
      <c r="D180" s="119">
        <f t="shared" si="34"/>
        <v>0</v>
      </c>
      <c r="E180" s="120"/>
      <c r="F180" s="120"/>
      <c r="G180" s="121">
        <f t="shared" si="35"/>
        <v>0</v>
      </c>
      <c r="H180" s="122">
        <f>[1]BYDEPT!BD180</f>
        <v>0</v>
      </c>
      <c r="I180" s="170"/>
      <c r="J180" s="122">
        <f t="shared" si="36"/>
        <v>0</v>
      </c>
      <c r="L180" s="122">
        <f t="shared" si="33"/>
        <v>0</v>
      </c>
    </row>
    <row r="181" spans="1:12" ht="16.5" hidden="1" customHeight="1">
      <c r="A181" s="413" t="s">
        <v>107</v>
      </c>
      <c r="B181" s="22"/>
      <c r="C181" s="22"/>
      <c r="D181" s="119">
        <f t="shared" si="34"/>
        <v>0</v>
      </c>
      <c r="E181" s="120"/>
      <c r="F181" s="120"/>
      <c r="G181" s="121">
        <f t="shared" si="35"/>
        <v>0</v>
      </c>
      <c r="H181" s="122">
        <f>[1]BYDEPT!BD181</f>
        <v>0</v>
      </c>
      <c r="I181" s="170"/>
      <c r="J181" s="122">
        <f t="shared" si="36"/>
        <v>0</v>
      </c>
      <c r="L181" s="122">
        <f t="shared" si="33"/>
        <v>0</v>
      </c>
    </row>
    <row r="182" spans="1:12" ht="16.5" hidden="1" customHeight="1">
      <c r="A182" s="177" t="s">
        <v>190</v>
      </c>
      <c r="B182" s="22"/>
      <c r="C182" s="22"/>
      <c r="D182" s="119">
        <f t="shared" si="34"/>
        <v>0</v>
      </c>
      <c r="E182" s="120"/>
      <c r="F182" s="120"/>
      <c r="G182" s="121"/>
      <c r="H182" s="122">
        <f>[1]BYDEPT!BD182</f>
        <v>0</v>
      </c>
      <c r="I182" s="170"/>
      <c r="J182" s="122"/>
      <c r="L182" s="122"/>
    </row>
    <row r="183" spans="1:12" ht="16.5" hidden="1" customHeight="1">
      <c r="A183" s="413" t="s">
        <v>109</v>
      </c>
      <c r="B183" s="22"/>
      <c r="C183" s="22"/>
      <c r="D183" s="119">
        <f t="shared" si="34"/>
        <v>0</v>
      </c>
      <c r="E183" s="120"/>
      <c r="F183" s="120"/>
      <c r="G183" s="121">
        <f t="shared" si="35"/>
        <v>0</v>
      </c>
      <c r="H183" s="122">
        <f>[1]BYDEPT!BD183</f>
        <v>0</v>
      </c>
      <c r="I183" s="170"/>
      <c r="J183" s="122">
        <f t="shared" si="36"/>
        <v>0</v>
      </c>
      <c r="L183" s="122">
        <f t="shared" si="33"/>
        <v>0</v>
      </c>
    </row>
    <row r="184" spans="1:12" ht="16.5" hidden="1" customHeight="1">
      <c r="A184" s="413" t="s">
        <v>110</v>
      </c>
      <c r="B184" s="22"/>
      <c r="C184" s="22"/>
      <c r="D184" s="119">
        <f t="shared" si="34"/>
        <v>0</v>
      </c>
      <c r="E184" s="120"/>
      <c r="F184" s="120"/>
      <c r="G184" s="121">
        <f t="shared" si="35"/>
        <v>0</v>
      </c>
      <c r="H184" s="122">
        <f>[1]BYDEPT!BD184</f>
        <v>0</v>
      </c>
      <c r="I184" s="170"/>
      <c r="J184" s="122">
        <f t="shared" si="36"/>
        <v>0</v>
      </c>
      <c r="L184" s="122">
        <f t="shared" si="33"/>
        <v>0</v>
      </c>
    </row>
    <row r="185" spans="1:12" ht="16.5" hidden="1" customHeight="1">
      <c r="A185" s="413" t="s">
        <v>111</v>
      </c>
      <c r="B185" s="22"/>
      <c r="C185" s="22"/>
      <c r="D185" s="119">
        <f t="shared" si="34"/>
        <v>0</v>
      </c>
      <c r="E185" s="120"/>
      <c r="F185" s="120"/>
      <c r="G185" s="121"/>
      <c r="H185" s="122">
        <f>[1]BYDEPT!BD185</f>
        <v>0</v>
      </c>
      <c r="I185" s="170"/>
      <c r="J185" s="122"/>
      <c r="L185" s="122">
        <f t="shared" si="33"/>
        <v>0</v>
      </c>
    </row>
    <row r="186" spans="1:12" ht="16.5" hidden="1" customHeight="1">
      <c r="A186" s="413" t="s">
        <v>112</v>
      </c>
      <c r="B186" s="22"/>
      <c r="C186" s="22"/>
      <c r="D186" s="119">
        <f t="shared" si="34"/>
        <v>0</v>
      </c>
      <c r="E186" s="120"/>
      <c r="F186" s="120"/>
      <c r="G186" s="121">
        <f t="shared" si="35"/>
        <v>0</v>
      </c>
      <c r="H186" s="122">
        <f>[1]BYDEPT!BD186</f>
        <v>0</v>
      </c>
      <c r="I186" s="170"/>
      <c r="J186" s="122">
        <f t="shared" si="36"/>
        <v>0</v>
      </c>
      <c r="L186" s="122">
        <f t="shared" si="33"/>
        <v>0</v>
      </c>
    </row>
    <row r="187" spans="1:12" ht="16.5" hidden="1" customHeight="1">
      <c r="A187" s="413" t="s">
        <v>113</v>
      </c>
      <c r="B187" s="22"/>
      <c r="C187" s="22"/>
      <c r="D187" s="119">
        <f t="shared" si="34"/>
        <v>0</v>
      </c>
      <c r="E187" s="120"/>
      <c r="F187" s="120"/>
      <c r="G187" s="121">
        <f t="shared" si="35"/>
        <v>0</v>
      </c>
      <c r="H187" s="122">
        <f>[1]BYDEPT!BD187</f>
        <v>0</v>
      </c>
      <c r="I187" s="170"/>
      <c r="J187" s="122">
        <f t="shared" si="36"/>
        <v>0</v>
      </c>
      <c r="L187" s="122">
        <f t="shared" si="33"/>
        <v>0</v>
      </c>
    </row>
    <row r="188" spans="1:12" ht="16.5" hidden="1" customHeight="1">
      <c r="A188" s="413" t="s">
        <v>114</v>
      </c>
      <c r="B188" s="22"/>
      <c r="C188" s="22"/>
      <c r="D188" s="119">
        <f t="shared" si="34"/>
        <v>0</v>
      </c>
      <c r="E188" s="120"/>
      <c r="F188" s="120"/>
      <c r="G188" s="121"/>
      <c r="H188" s="122">
        <f>[1]BYDEPT!BD188</f>
        <v>0</v>
      </c>
      <c r="I188" s="170"/>
      <c r="J188" s="122"/>
      <c r="L188" s="122">
        <f t="shared" si="33"/>
        <v>0</v>
      </c>
    </row>
    <row r="189" spans="1:12" ht="16.5" hidden="1" customHeight="1">
      <c r="A189" s="413" t="s">
        <v>115</v>
      </c>
      <c r="B189" s="22"/>
      <c r="C189" s="22"/>
      <c r="D189" s="119">
        <f t="shared" si="34"/>
        <v>0</v>
      </c>
      <c r="E189" s="120"/>
      <c r="F189" s="120"/>
      <c r="G189" s="121">
        <f>E189+F189</f>
        <v>0</v>
      </c>
      <c r="H189" s="122">
        <f>[1]BYDEPT!BD189</f>
        <v>0</v>
      </c>
      <c r="I189" s="170"/>
      <c r="J189" s="122">
        <f>G189-H189</f>
        <v>0</v>
      </c>
      <c r="L189" s="122">
        <f t="shared" si="33"/>
        <v>0</v>
      </c>
    </row>
    <row r="190" spans="1:12" ht="16.5" hidden="1" customHeight="1">
      <c r="A190" s="413" t="s">
        <v>116</v>
      </c>
      <c r="B190" s="22"/>
      <c r="C190" s="22"/>
      <c r="D190" s="119">
        <f t="shared" si="34"/>
        <v>0</v>
      </c>
      <c r="E190" s="120"/>
      <c r="F190" s="120"/>
      <c r="G190" s="121">
        <f>E190+F190</f>
        <v>0</v>
      </c>
      <c r="H190" s="122">
        <f>[1]BYDEPT!BD190</f>
        <v>0</v>
      </c>
      <c r="I190" s="170"/>
      <c r="J190" s="122">
        <f>G190-H190</f>
        <v>0</v>
      </c>
      <c r="L190" s="122">
        <f t="shared" si="33"/>
        <v>0</v>
      </c>
    </row>
    <row r="191" spans="1:12" ht="16.5" customHeight="1">
      <c r="A191" s="413" t="s">
        <v>117</v>
      </c>
      <c r="B191" s="83">
        <f t="shared" ref="B191:H191" si="37">SUM(B192:B195)</f>
        <v>7000</v>
      </c>
      <c r="C191" s="83">
        <f t="shared" si="37"/>
        <v>0</v>
      </c>
      <c r="D191" s="175">
        <f t="shared" si="37"/>
        <v>7000</v>
      </c>
      <c r="E191" s="124">
        <f t="shared" si="37"/>
        <v>0</v>
      </c>
      <c r="F191" s="124">
        <f t="shared" si="37"/>
        <v>0</v>
      </c>
      <c r="G191" s="125">
        <f t="shared" si="37"/>
        <v>0</v>
      </c>
      <c r="H191" s="126">
        <f t="shared" si="37"/>
        <v>7000</v>
      </c>
      <c r="I191" s="176"/>
      <c r="J191" s="126">
        <f>SUM(J192:J195)</f>
        <v>-7000</v>
      </c>
      <c r="L191" s="126">
        <f>SUM(L192:L195)</f>
        <v>0</v>
      </c>
    </row>
    <row r="192" spans="1:12" ht="16.5" customHeight="1">
      <c r="A192" s="413" t="s">
        <v>191</v>
      </c>
      <c r="B192" s="22">
        <f>'[1]2016Cont.'!BI247-'[1]2016Cont.'!BE247</f>
        <v>7000</v>
      </c>
      <c r="C192" s="22"/>
      <c r="D192" s="119">
        <f t="shared" ref="D192:D211" si="38">SUM(B192:C192)</f>
        <v>7000</v>
      </c>
      <c r="E192" s="120"/>
      <c r="F192" s="120"/>
      <c r="G192" s="121">
        <f t="shared" ref="G192:G211" si="39">E192+F192</f>
        <v>0</v>
      </c>
      <c r="H192" s="122">
        <f>[1]BYDEPT!BD192</f>
        <v>7000</v>
      </c>
      <c r="I192" s="170"/>
      <c r="J192" s="122">
        <f t="shared" ref="J192:J214" si="40">G192-H192</f>
        <v>-7000</v>
      </c>
      <c r="L192" s="122">
        <f t="shared" ref="L192:L211" si="41">B192-H192</f>
        <v>0</v>
      </c>
    </row>
    <row r="193" spans="1:12" ht="16.5" hidden="1" customHeight="1">
      <c r="A193" s="413" t="s">
        <v>119</v>
      </c>
      <c r="B193" s="22"/>
      <c r="C193" s="22"/>
      <c r="D193" s="119">
        <f t="shared" si="38"/>
        <v>0</v>
      </c>
      <c r="E193" s="120"/>
      <c r="F193" s="120"/>
      <c r="G193" s="121">
        <f t="shared" si="39"/>
        <v>0</v>
      </c>
      <c r="H193" s="122">
        <f>[1]BYDEPT!BD193</f>
        <v>0</v>
      </c>
      <c r="I193" s="170"/>
      <c r="J193" s="122">
        <f t="shared" si="40"/>
        <v>0</v>
      </c>
      <c r="L193" s="122">
        <f t="shared" si="41"/>
        <v>0</v>
      </c>
    </row>
    <row r="194" spans="1:12" ht="16.5" hidden="1" customHeight="1">
      <c r="A194" s="413" t="s">
        <v>120</v>
      </c>
      <c r="B194" s="22"/>
      <c r="C194" s="22"/>
      <c r="D194" s="119">
        <f t="shared" si="38"/>
        <v>0</v>
      </c>
      <c r="E194" s="120"/>
      <c r="F194" s="120"/>
      <c r="G194" s="121">
        <f t="shared" si="39"/>
        <v>0</v>
      </c>
      <c r="H194" s="122">
        <f>[1]BYDEPT!BD194</f>
        <v>0</v>
      </c>
      <c r="I194" s="170"/>
      <c r="J194" s="122">
        <f t="shared" si="40"/>
        <v>0</v>
      </c>
      <c r="L194" s="122">
        <f t="shared" si="41"/>
        <v>0</v>
      </c>
    </row>
    <row r="195" spans="1:12" ht="16.5" hidden="1" customHeight="1">
      <c r="A195" s="413" t="s">
        <v>121</v>
      </c>
      <c r="B195" s="22"/>
      <c r="C195" s="22"/>
      <c r="D195" s="119">
        <f t="shared" si="38"/>
        <v>0</v>
      </c>
      <c r="E195" s="120"/>
      <c r="F195" s="120"/>
      <c r="G195" s="121">
        <f t="shared" si="39"/>
        <v>0</v>
      </c>
      <c r="H195" s="122">
        <f>[1]BYDEPT!BD195</f>
        <v>0</v>
      </c>
      <c r="I195" s="170"/>
      <c r="J195" s="122">
        <f t="shared" si="40"/>
        <v>0</v>
      </c>
      <c r="L195" s="122">
        <f t="shared" si="41"/>
        <v>0</v>
      </c>
    </row>
    <row r="196" spans="1:12" ht="16.5" hidden="1" customHeight="1">
      <c r="A196" s="413" t="s">
        <v>122</v>
      </c>
      <c r="B196" s="22"/>
      <c r="C196" s="22"/>
      <c r="D196" s="119">
        <f t="shared" si="38"/>
        <v>0</v>
      </c>
      <c r="E196" s="120"/>
      <c r="F196" s="120"/>
      <c r="G196" s="121">
        <f>E196+F196</f>
        <v>0</v>
      </c>
      <c r="H196" s="122">
        <f>[1]BYDEPT!BD196</f>
        <v>0</v>
      </c>
      <c r="I196" s="170"/>
      <c r="J196" s="122">
        <f>G196-H196</f>
        <v>0</v>
      </c>
      <c r="L196" s="122">
        <f t="shared" si="41"/>
        <v>0</v>
      </c>
    </row>
    <row r="197" spans="1:12" ht="16.5" customHeight="1">
      <c r="A197" s="413" t="s">
        <v>123</v>
      </c>
      <c r="B197" s="22">
        <f>'[1]2016Cont.'!BI252-'[1]2016Cont.'!BE252</f>
        <v>2500</v>
      </c>
      <c r="C197" s="22"/>
      <c r="D197" s="119">
        <f t="shared" si="38"/>
        <v>2500</v>
      </c>
      <c r="E197" s="120"/>
      <c r="F197" s="120"/>
      <c r="G197" s="121">
        <f t="shared" si="39"/>
        <v>0</v>
      </c>
      <c r="H197" s="122">
        <f>[1]BYDEPT!BD197</f>
        <v>0</v>
      </c>
      <c r="I197" s="170"/>
      <c r="J197" s="122">
        <f t="shared" si="40"/>
        <v>0</v>
      </c>
      <c r="L197" s="122">
        <f t="shared" si="41"/>
        <v>2500</v>
      </c>
    </row>
    <row r="198" spans="1:12" ht="16.5" hidden="1" customHeight="1">
      <c r="A198" s="413" t="s">
        <v>124</v>
      </c>
      <c r="B198" s="22"/>
      <c r="C198" s="22"/>
      <c r="D198" s="119">
        <f t="shared" si="38"/>
        <v>0</v>
      </c>
      <c r="E198" s="120"/>
      <c r="F198" s="120"/>
      <c r="G198" s="121">
        <f t="shared" si="39"/>
        <v>0</v>
      </c>
      <c r="H198" s="122">
        <f>[1]BYDEPT!BD198</f>
        <v>0</v>
      </c>
      <c r="I198" s="170"/>
      <c r="J198" s="122">
        <f t="shared" si="40"/>
        <v>0</v>
      </c>
      <c r="L198" s="122">
        <f t="shared" si="41"/>
        <v>0</v>
      </c>
    </row>
    <row r="199" spans="1:12" ht="16.5" hidden="1" customHeight="1">
      <c r="A199" s="413" t="s">
        <v>125</v>
      </c>
      <c r="B199" s="22"/>
      <c r="C199" s="22"/>
      <c r="D199" s="119">
        <f t="shared" si="38"/>
        <v>0</v>
      </c>
      <c r="E199" s="120"/>
      <c r="F199" s="120"/>
      <c r="G199" s="121">
        <f t="shared" si="39"/>
        <v>0</v>
      </c>
      <c r="H199" s="122">
        <f>[1]BYDEPT!BD199</f>
        <v>0</v>
      </c>
      <c r="I199" s="170"/>
      <c r="J199" s="122">
        <f t="shared" si="40"/>
        <v>0</v>
      </c>
      <c r="L199" s="122">
        <f t="shared" si="41"/>
        <v>0</v>
      </c>
    </row>
    <row r="200" spans="1:12" ht="16.5" hidden="1" customHeight="1">
      <c r="A200" s="413" t="s">
        <v>126</v>
      </c>
      <c r="B200" s="22"/>
      <c r="C200" s="22"/>
      <c r="D200" s="119">
        <f t="shared" si="38"/>
        <v>0</v>
      </c>
      <c r="E200" s="120"/>
      <c r="F200" s="120"/>
      <c r="G200" s="121"/>
      <c r="H200" s="122">
        <f>[1]BYDEPT!BD200</f>
        <v>0</v>
      </c>
      <c r="I200" s="170"/>
      <c r="J200" s="122"/>
      <c r="L200" s="122">
        <f t="shared" si="41"/>
        <v>0</v>
      </c>
    </row>
    <row r="201" spans="1:12" ht="16.5" hidden="1" customHeight="1">
      <c r="A201" s="413" t="s">
        <v>127</v>
      </c>
      <c r="B201" s="22"/>
      <c r="C201" s="22"/>
      <c r="D201" s="119">
        <f t="shared" si="38"/>
        <v>0</v>
      </c>
      <c r="E201" s="120"/>
      <c r="F201" s="120"/>
      <c r="G201" s="121"/>
      <c r="H201" s="122">
        <f>[1]BYDEPT!BD201</f>
        <v>0</v>
      </c>
      <c r="I201" s="170"/>
      <c r="J201" s="122">
        <f>G201-H201</f>
        <v>0</v>
      </c>
      <c r="L201" s="122">
        <f t="shared" si="41"/>
        <v>0</v>
      </c>
    </row>
    <row r="202" spans="1:12" ht="16.5" hidden="1" customHeight="1">
      <c r="A202" s="413" t="s">
        <v>128</v>
      </c>
      <c r="B202" s="22"/>
      <c r="C202" s="22"/>
      <c r="D202" s="119">
        <f t="shared" si="38"/>
        <v>0</v>
      </c>
      <c r="E202" s="120"/>
      <c r="F202" s="120"/>
      <c r="G202" s="121">
        <f t="shared" si="39"/>
        <v>0</v>
      </c>
      <c r="H202" s="122">
        <f>[1]BYDEPT!BD202</f>
        <v>0</v>
      </c>
      <c r="I202" s="170"/>
      <c r="J202" s="122">
        <f t="shared" si="40"/>
        <v>0</v>
      </c>
      <c r="L202" s="122">
        <f t="shared" si="41"/>
        <v>0</v>
      </c>
    </row>
    <row r="203" spans="1:12" ht="16.5" hidden="1" customHeight="1">
      <c r="A203" s="177" t="s">
        <v>130</v>
      </c>
      <c r="B203" s="22"/>
      <c r="C203" s="22"/>
      <c r="D203" s="119">
        <f t="shared" si="38"/>
        <v>0</v>
      </c>
      <c r="E203" s="120"/>
      <c r="F203" s="120"/>
      <c r="G203" s="121">
        <f t="shared" si="39"/>
        <v>0</v>
      </c>
      <c r="H203" s="122">
        <f>[1]BYDEPT!BD203</f>
        <v>0</v>
      </c>
      <c r="I203" s="170"/>
      <c r="J203" s="122">
        <f t="shared" si="40"/>
        <v>0</v>
      </c>
      <c r="L203" s="122">
        <f t="shared" si="41"/>
        <v>0</v>
      </c>
    </row>
    <row r="204" spans="1:12" ht="16.5" hidden="1" customHeight="1">
      <c r="A204" s="177" t="s">
        <v>132</v>
      </c>
      <c r="B204" s="22"/>
      <c r="C204" s="22"/>
      <c r="D204" s="119">
        <f t="shared" si="38"/>
        <v>0</v>
      </c>
      <c r="E204" s="120"/>
      <c r="F204" s="120"/>
      <c r="G204" s="121">
        <f t="shared" si="39"/>
        <v>0</v>
      </c>
      <c r="H204" s="122">
        <f>[1]BYDEPT!BD204</f>
        <v>0</v>
      </c>
      <c r="I204" s="170"/>
      <c r="J204" s="122">
        <f t="shared" si="40"/>
        <v>0</v>
      </c>
      <c r="L204" s="122">
        <f t="shared" si="41"/>
        <v>0</v>
      </c>
    </row>
    <row r="205" spans="1:12" ht="16.5" hidden="1" customHeight="1">
      <c r="A205" s="177" t="s">
        <v>134</v>
      </c>
      <c r="B205" s="22"/>
      <c r="C205" s="22"/>
      <c r="D205" s="119">
        <f t="shared" si="38"/>
        <v>0</v>
      </c>
      <c r="E205" s="120"/>
      <c r="F205" s="120"/>
      <c r="G205" s="121">
        <f t="shared" si="39"/>
        <v>0</v>
      </c>
      <c r="H205" s="122">
        <f>[1]BYDEPT!BD205</f>
        <v>0</v>
      </c>
      <c r="I205" s="170"/>
      <c r="J205" s="122">
        <f t="shared" si="40"/>
        <v>0</v>
      </c>
      <c r="L205" s="122">
        <f t="shared" si="41"/>
        <v>0</v>
      </c>
    </row>
    <row r="206" spans="1:12" ht="16.5" hidden="1" customHeight="1">
      <c r="A206" s="177" t="s">
        <v>136</v>
      </c>
      <c r="B206" s="22"/>
      <c r="C206" s="22"/>
      <c r="D206" s="119">
        <f t="shared" si="38"/>
        <v>0</v>
      </c>
      <c r="E206" s="120"/>
      <c r="F206" s="120"/>
      <c r="G206" s="121"/>
      <c r="H206" s="122">
        <f>[1]BYDEPT!BD206</f>
        <v>0</v>
      </c>
      <c r="I206" s="170"/>
      <c r="J206" s="122"/>
      <c r="L206" s="122">
        <f t="shared" si="41"/>
        <v>0</v>
      </c>
    </row>
    <row r="207" spans="1:12" ht="16.5" hidden="1" customHeight="1">
      <c r="A207" s="177" t="s">
        <v>138</v>
      </c>
      <c r="B207" s="22"/>
      <c r="C207" s="22"/>
      <c r="D207" s="119">
        <f t="shared" si="38"/>
        <v>0</v>
      </c>
      <c r="E207" s="120"/>
      <c r="F207" s="120"/>
      <c r="G207" s="121">
        <f t="shared" si="39"/>
        <v>0</v>
      </c>
      <c r="H207" s="122">
        <f>[1]BYDEPT!BD207</f>
        <v>0</v>
      </c>
      <c r="I207" s="170"/>
      <c r="J207" s="122">
        <f t="shared" si="40"/>
        <v>0</v>
      </c>
      <c r="L207" s="122">
        <f t="shared" si="41"/>
        <v>0</v>
      </c>
    </row>
    <row r="208" spans="1:12" ht="16.5" hidden="1" customHeight="1">
      <c r="A208" s="177" t="s">
        <v>140</v>
      </c>
      <c r="B208" s="22"/>
      <c r="C208" s="22"/>
      <c r="D208" s="119">
        <f t="shared" si="38"/>
        <v>0</v>
      </c>
      <c r="E208" s="120"/>
      <c r="F208" s="120"/>
      <c r="G208" s="121">
        <f t="shared" si="39"/>
        <v>0</v>
      </c>
      <c r="H208" s="122">
        <f>[1]BYDEPT!BD208</f>
        <v>0</v>
      </c>
      <c r="I208" s="170"/>
      <c r="J208" s="122">
        <f t="shared" si="40"/>
        <v>0</v>
      </c>
      <c r="L208" s="122">
        <f t="shared" si="41"/>
        <v>0</v>
      </c>
    </row>
    <row r="209" spans="1:12" ht="16.5" hidden="1" customHeight="1">
      <c r="A209" s="177" t="s">
        <v>142</v>
      </c>
      <c r="B209" s="22"/>
      <c r="C209" s="22"/>
      <c r="D209" s="119">
        <f t="shared" si="38"/>
        <v>0</v>
      </c>
      <c r="E209" s="120"/>
      <c r="F209" s="120"/>
      <c r="G209" s="121">
        <f t="shared" si="39"/>
        <v>0</v>
      </c>
      <c r="H209" s="122">
        <f>[1]BYDEPT!BD209</f>
        <v>0</v>
      </c>
      <c r="I209" s="170"/>
      <c r="J209" s="122">
        <f t="shared" si="40"/>
        <v>0</v>
      </c>
      <c r="L209" s="122">
        <f t="shared" si="41"/>
        <v>0</v>
      </c>
    </row>
    <row r="210" spans="1:12" ht="16.5" hidden="1" customHeight="1">
      <c r="A210" s="177" t="s">
        <v>144</v>
      </c>
      <c r="B210" s="22"/>
      <c r="C210" s="22"/>
      <c r="D210" s="119">
        <f t="shared" si="38"/>
        <v>0</v>
      </c>
      <c r="E210" s="120"/>
      <c r="F210" s="120"/>
      <c r="G210" s="121">
        <f t="shared" si="39"/>
        <v>0</v>
      </c>
      <c r="H210" s="122">
        <f>[1]BYDEPT!BD210</f>
        <v>0</v>
      </c>
      <c r="I210" s="170"/>
      <c r="J210" s="122">
        <f t="shared" si="40"/>
        <v>0</v>
      </c>
      <c r="L210" s="122">
        <f t="shared" si="41"/>
        <v>0</v>
      </c>
    </row>
    <row r="211" spans="1:12" ht="16.5" hidden="1" customHeight="1">
      <c r="A211" s="177" t="s">
        <v>146</v>
      </c>
      <c r="B211" s="22"/>
      <c r="C211" s="22"/>
      <c r="D211" s="119">
        <f t="shared" si="38"/>
        <v>0</v>
      </c>
      <c r="E211" s="120"/>
      <c r="F211" s="120"/>
      <c r="G211" s="121">
        <f t="shared" si="39"/>
        <v>0</v>
      </c>
      <c r="H211" s="122">
        <f>[1]BYDEPT!BD211</f>
        <v>0</v>
      </c>
      <c r="I211" s="170"/>
      <c r="J211" s="122">
        <f t="shared" si="40"/>
        <v>0</v>
      </c>
      <c r="L211" s="122">
        <f t="shared" si="41"/>
        <v>0</v>
      </c>
    </row>
    <row r="212" spans="1:12" ht="16.5" customHeight="1">
      <c r="A212" s="413" t="s">
        <v>192</v>
      </c>
      <c r="B212" s="22">
        <f>B213+B214</f>
        <v>3000</v>
      </c>
      <c r="C212" s="22">
        <f t="shared" ref="C212:L212" si="42">C213+C214</f>
        <v>0</v>
      </c>
      <c r="D212" s="119">
        <f t="shared" si="42"/>
        <v>3000</v>
      </c>
      <c r="E212" s="120">
        <f t="shared" si="42"/>
        <v>0</v>
      </c>
      <c r="F212" s="169">
        <f t="shared" si="42"/>
        <v>0</v>
      </c>
      <c r="G212" s="121">
        <f t="shared" si="42"/>
        <v>0</v>
      </c>
      <c r="H212" s="122">
        <f t="shared" si="42"/>
        <v>3000</v>
      </c>
      <c r="I212" s="170"/>
      <c r="J212" s="122">
        <f t="shared" si="42"/>
        <v>-3000</v>
      </c>
      <c r="K212" s="406">
        <f t="shared" si="42"/>
        <v>0</v>
      </c>
      <c r="L212" s="122">
        <f t="shared" si="42"/>
        <v>0</v>
      </c>
    </row>
    <row r="213" spans="1:12" ht="16.5" hidden="1" customHeight="1">
      <c r="A213" s="413" t="s">
        <v>149</v>
      </c>
      <c r="B213" s="22">
        <f>'[1]2016Cont.'!BF115</f>
        <v>3000</v>
      </c>
      <c r="C213" s="22"/>
      <c r="D213" s="119">
        <f>SUM(B213:C213)</f>
        <v>3000</v>
      </c>
      <c r="E213" s="120"/>
      <c r="F213" s="169"/>
      <c r="G213" s="121"/>
      <c r="H213" s="122">
        <f>[1]BYDEPT!BD213</f>
        <v>3000</v>
      </c>
      <c r="I213" s="170"/>
      <c r="J213" s="122">
        <f t="shared" si="40"/>
        <v>-3000</v>
      </c>
      <c r="L213" s="122"/>
    </row>
    <row r="214" spans="1:12" ht="16.5" hidden="1" customHeight="1">
      <c r="A214" s="413" t="s">
        <v>150</v>
      </c>
      <c r="B214" s="22"/>
      <c r="C214" s="22"/>
      <c r="D214" s="119">
        <f>SUM(B214:C214)</f>
        <v>0</v>
      </c>
      <c r="E214" s="120"/>
      <c r="F214" s="169"/>
      <c r="G214" s="121"/>
      <c r="H214" s="122">
        <f>[1]BYDEPT!BD214</f>
        <v>0</v>
      </c>
      <c r="I214" s="170"/>
      <c r="J214" s="122">
        <f t="shared" si="40"/>
        <v>0</v>
      </c>
      <c r="L214" s="122"/>
    </row>
    <row r="215" spans="1:12" ht="15" customHeight="1">
      <c r="A215" s="413"/>
      <c r="B215" s="22"/>
      <c r="C215" s="22"/>
      <c r="D215" s="119"/>
      <c r="E215" s="120"/>
      <c r="F215" s="169"/>
      <c r="G215" s="121"/>
      <c r="H215" s="122"/>
      <c r="I215" s="170"/>
      <c r="J215" s="122"/>
      <c r="L215" s="122"/>
    </row>
    <row r="216" spans="1:12" ht="16.5" customHeight="1">
      <c r="A216" s="417" t="s">
        <v>193</v>
      </c>
      <c r="B216" s="130">
        <f t="shared" ref="B216:H216" si="43">B217+B218+SUM(B225:B228)</f>
        <v>78491300</v>
      </c>
      <c r="C216" s="178">
        <f t="shared" si="43"/>
        <v>9532031</v>
      </c>
      <c r="D216" s="131">
        <f t="shared" si="43"/>
        <v>88023331</v>
      </c>
      <c r="E216" s="130">
        <f t="shared" si="43"/>
        <v>0</v>
      </c>
      <c r="F216" s="131">
        <f t="shared" si="43"/>
        <v>0</v>
      </c>
      <c r="G216" s="132">
        <f t="shared" si="43"/>
        <v>0</v>
      </c>
      <c r="H216" s="133">
        <f t="shared" si="43"/>
        <v>61673248</v>
      </c>
      <c r="I216" s="179"/>
      <c r="J216" s="133">
        <f>J217+J218+SUM(J225:J228)</f>
        <v>-61673248</v>
      </c>
      <c r="L216" s="133">
        <f>L217+L218+SUM(L225:L228)</f>
        <v>26350083</v>
      </c>
    </row>
    <row r="217" spans="1:12" ht="16.5" customHeight="1">
      <c r="A217" s="177" t="s">
        <v>154</v>
      </c>
      <c r="B217" s="22">
        <v>21312098</v>
      </c>
      <c r="C217" s="22"/>
      <c r="D217" s="119">
        <f>C217+B217</f>
        <v>21312098</v>
      </c>
      <c r="E217" s="120"/>
      <c r="F217" s="169"/>
      <c r="G217" s="121">
        <f>E217+F217</f>
        <v>0</v>
      </c>
      <c r="H217" s="122">
        <f>[1]BYDEPT!BD217</f>
        <v>18670468</v>
      </c>
      <c r="I217" s="170"/>
      <c r="J217" s="122">
        <f>G217-H217</f>
        <v>-18670468</v>
      </c>
      <c r="L217" s="122">
        <f>D217-H217</f>
        <v>2641630</v>
      </c>
    </row>
    <row r="218" spans="1:12" ht="16.5" customHeight="1">
      <c r="A218" s="177" t="s">
        <v>156</v>
      </c>
      <c r="B218" s="124">
        <f>SUM(B219:B223)</f>
        <v>32102133</v>
      </c>
      <c r="C218" s="180">
        <f>SUM(C219:C223)</f>
        <v>0</v>
      </c>
      <c r="D218" s="181">
        <f>SUM(D219:D223)</f>
        <v>32102133</v>
      </c>
      <c r="E218" s="124">
        <f>SUM(E219:E222)</f>
        <v>0</v>
      </c>
      <c r="F218" s="181">
        <f>SUM(F219:F222)</f>
        <v>0</v>
      </c>
      <c r="G218" s="125">
        <f>SUM(G219:G222)</f>
        <v>0</v>
      </c>
      <c r="H218" s="126">
        <f>SUM(H219:H223)</f>
        <v>13836654</v>
      </c>
      <c r="I218" s="176"/>
      <c r="J218" s="126">
        <f>SUM(J219:J222)</f>
        <v>-13836654</v>
      </c>
      <c r="L218" s="126">
        <f>SUM(L219:L223)</f>
        <v>18265479</v>
      </c>
    </row>
    <row r="219" spans="1:12" ht="16.5" hidden="1" customHeight="1">
      <c r="A219" s="177" t="s">
        <v>158</v>
      </c>
      <c r="B219" s="22">
        <f>'[1]2016SPFs'!P274</f>
        <v>0</v>
      </c>
      <c r="C219" s="182"/>
      <c r="D219" s="119">
        <f>C219+B219</f>
        <v>0</v>
      </c>
      <c r="E219" s="120"/>
      <c r="F219" s="169"/>
      <c r="G219" s="121">
        <f t="shared" ref="G219:G228" si="44">E219+F219</f>
        <v>0</v>
      </c>
      <c r="H219" s="122">
        <f>[1]BYDEPT!BD219</f>
        <v>0</v>
      </c>
      <c r="I219" s="170"/>
      <c r="J219" s="122">
        <f>G219-H219</f>
        <v>0</v>
      </c>
      <c r="L219" s="122">
        <f>D219-H219</f>
        <v>0</v>
      </c>
    </row>
    <row r="220" spans="1:12" ht="16.5" customHeight="1">
      <c r="A220" s="177" t="s">
        <v>160</v>
      </c>
      <c r="B220" s="22">
        <v>31417105</v>
      </c>
      <c r="C220" s="22"/>
      <c r="D220" s="119">
        <f>C220+B220</f>
        <v>31417105</v>
      </c>
      <c r="E220" s="120"/>
      <c r="F220" s="169"/>
      <c r="G220" s="121">
        <f t="shared" si="44"/>
        <v>0</v>
      </c>
      <c r="H220" s="122">
        <f>[1]BYDEPT!BD220</f>
        <v>13389506</v>
      </c>
      <c r="I220" s="170"/>
      <c r="J220" s="122">
        <f>G220-H220</f>
        <v>-13389506</v>
      </c>
      <c r="L220" s="122">
        <f>D220-H220</f>
        <v>18027599</v>
      </c>
    </row>
    <row r="221" spans="1:12" ht="16.5" customHeight="1">
      <c r="A221" s="418" t="s">
        <v>162</v>
      </c>
      <c r="B221" s="59">
        <f>'[1]2016SPFs'!P275</f>
        <v>12280</v>
      </c>
      <c r="C221" s="45"/>
      <c r="D221" s="183">
        <f>C221+B221</f>
        <v>12280</v>
      </c>
      <c r="E221" s="120"/>
      <c r="F221" s="169"/>
      <c r="G221" s="121">
        <f t="shared" si="44"/>
        <v>0</v>
      </c>
      <c r="H221" s="122">
        <f>[1]BYDEPT!BD221</f>
        <v>0</v>
      </c>
      <c r="I221" s="170"/>
      <c r="J221" s="122">
        <f>G221-H221</f>
        <v>0</v>
      </c>
      <c r="L221" s="122">
        <f>D221-H221</f>
        <v>12280</v>
      </c>
    </row>
    <row r="222" spans="1:12" ht="16.5" customHeight="1">
      <c r="A222" s="177" t="s">
        <v>164</v>
      </c>
      <c r="B222" s="22">
        <v>472748</v>
      </c>
      <c r="C222" s="22"/>
      <c r="D222" s="119">
        <f>C222+B222</f>
        <v>472748</v>
      </c>
      <c r="E222" s="120"/>
      <c r="F222" s="169"/>
      <c r="G222" s="121">
        <f t="shared" si="44"/>
        <v>0</v>
      </c>
      <c r="H222" s="122">
        <f>[1]BYDEPT!BD222</f>
        <v>447148</v>
      </c>
      <c r="I222" s="170"/>
      <c r="J222" s="122">
        <f>G222-H222</f>
        <v>-447148</v>
      </c>
      <c r="L222" s="122">
        <f>D222-H222</f>
        <v>25600</v>
      </c>
    </row>
    <row r="223" spans="1:12" ht="16.5" customHeight="1">
      <c r="A223" s="177" t="s">
        <v>166</v>
      </c>
      <c r="B223" s="22">
        <f>'[1]2016SPFs'!P277</f>
        <v>200000</v>
      </c>
      <c r="C223" s="22"/>
      <c r="D223" s="119">
        <f>C223+B223</f>
        <v>200000</v>
      </c>
      <c r="E223" s="120"/>
      <c r="F223" s="169"/>
      <c r="G223" s="121">
        <f t="shared" si="44"/>
        <v>0</v>
      </c>
      <c r="H223" s="122">
        <f>[1]BYDEPT!BD223</f>
        <v>0</v>
      </c>
      <c r="I223" s="170"/>
      <c r="J223" s="122">
        <f>G223-H223</f>
        <v>0</v>
      </c>
      <c r="L223" s="122">
        <f>D223-H223</f>
        <v>200000</v>
      </c>
    </row>
    <row r="224" spans="1:12" ht="14.25" hidden="1" customHeight="1">
      <c r="A224" s="413"/>
      <c r="B224" s="22"/>
      <c r="C224" s="22"/>
      <c r="D224" s="119"/>
      <c r="E224" s="82"/>
      <c r="F224" s="119"/>
      <c r="G224" s="121">
        <f t="shared" si="44"/>
        <v>0</v>
      </c>
      <c r="H224" s="142"/>
      <c r="I224" s="184"/>
      <c r="J224" s="142"/>
      <c r="L224" s="122"/>
    </row>
    <row r="225" spans="1:12" ht="18" customHeight="1">
      <c r="A225" s="413" t="s">
        <v>168</v>
      </c>
      <c r="B225" s="22">
        <v>813875</v>
      </c>
      <c r="C225" s="22"/>
      <c r="D225" s="119">
        <f>C225+B225</f>
        <v>813875</v>
      </c>
      <c r="E225" s="120"/>
      <c r="F225" s="169"/>
      <c r="G225" s="121">
        <f t="shared" si="44"/>
        <v>0</v>
      </c>
      <c r="H225" s="122">
        <f>[1]BYDEPT!BD225</f>
        <v>624875</v>
      </c>
      <c r="I225" s="170"/>
      <c r="J225" s="122">
        <f>G225-H225</f>
        <v>-624875</v>
      </c>
      <c r="L225" s="122">
        <f>D225-H225</f>
        <v>189000</v>
      </c>
    </row>
    <row r="226" spans="1:12" ht="16.5" customHeight="1">
      <c r="A226" s="413" t="s">
        <v>170</v>
      </c>
      <c r="B226" s="22">
        <f>'[1]2016SPFs'!M284</f>
        <v>200000</v>
      </c>
      <c r="C226" s="22"/>
      <c r="D226" s="119">
        <f>C226+B226</f>
        <v>200000</v>
      </c>
      <c r="E226" s="120"/>
      <c r="F226" s="169"/>
      <c r="G226" s="121">
        <f t="shared" si="44"/>
        <v>0</v>
      </c>
      <c r="H226" s="122">
        <f>[1]BYDEPT!BD226</f>
        <v>19</v>
      </c>
      <c r="I226" s="170"/>
      <c r="J226" s="122">
        <f>G226-H226</f>
        <v>-19</v>
      </c>
      <c r="L226" s="122">
        <f>D226-H226</f>
        <v>199981</v>
      </c>
    </row>
    <row r="227" spans="1:12" ht="16.5" customHeight="1">
      <c r="A227" s="413" t="s">
        <v>172</v>
      </c>
      <c r="B227" s="22">
        <v>24063194</v>
      </c>
      <c r="C227" s="185">
        <v>9532031</v>
      </c>
      <c r="D227" s="119">
        <f>C227+B227</f>
        <v>33595225</v>
      </c>
      <c r="E227" s="120"/>
      <c r="F227" s="169"/>
      <c r="G227" s="121">
        <f>E227+F227</f>
        <v>0</v>
      </c>
      <c r="H227" s="122">
        <f>[1]BYDEPT!BD227</f>
        <v>28541232</v>
      </c>
      <c r="I227" s="170"/>
      <c r="J227" s="122">
        <f>G227-H227</f>
        <v>-28541232</v>
      </c>
      <c r="L227" s="122">
        <f>D227-H227</f>
        <v>5053993</v>
      </c>
    </row>
    <row r="228" spans="1:12" ht="16.5" customHeight="1">
      <c r="A228" s="413" t="s">
        <v>174</v>
      </c>
      <c r="B228" s="22"/>
      <c r="C228" s="22"/>
      <c r="D228" s="119">
        <f>SUM(D229:D230)</f>
        <v>0</v>
      </c>
      <c r="E228" s="120"/>
      <c r="F228" s="169"/>
      <c r="G228" s="121">
        <f t="shared" si="44"/>
        <v>0</v>
      </c>
      <c r="H228" s="122">
        <f>[1]BYDEPT!BD228</f>
        <v>0</v>
      </c>
      <c r="I228" s="170"/>
      <c r="J228" s="122">
        <f>G228-H228</f>
        <v>0</v>
      </c>
      <c r="L228" s="122">
        <f>D228-H228</f>
        <v>0</v>
      </c>
    </row>
    <row r="229" spans="1:12" ht="15.75" customHeight="1">
      <c r="A229" s="419"/>
      <c r="B229" s="140"/>
      <c r="C229" s="140"/>
      <c r="D229" s="141"/>
      <c r="E229" s="120"/>
      <c r="F229" s="169"/>
      <c r="G229" s="121"/>
      <c r="H229" s="122"/>
      <c r="I229" s="123"/>
      <c r="J229" s="122"/>
      <c r="L229" s="122"/>
    </row>
    <row r="230" spans="1:12" ht="16.5" customHeight="1">
      <c r="A230" s="416" t="s">
        <v>194</v>
      </c>
      <c r="B230" s="186"/>
      <c r="C230" s="186"/>
      <c r="D230" s="187"/>
      <c r="E230" s="120"/>
      <c r="F230" s="120"/>
      <c r="G230" s="121">
        <f>E230+F230</f>
        <v>0</v>
      </c>
      <c r="H230" s="188">
        <f>[1]BYDEPT!BD230</f>
        <v>14331476</v>
      </c>
      <c r="I230" s="189"/>
      <c r="J230" s="188">
        <f>G230-H230</f>
        <v>-14331476</v>
      </c>
      <c r="L230" s="188"/>
    </row>
    <row r="231" spans="1:12" ht="14.25" customHeight="1">
      <c r="A231" s="416"/>
      <c r="B231" s="186"/>
      <c r="C231" s="186"/>
      <c r="D231" s="187"/>
      <c r="E231" s="120"/>
      <c r="F231" s="120"/>
      <c r="G231" s="121"/>
      <c r="H231" s="188"/>
      <c r="I231" s="189"/>
      <c r="J231" s="188"/>
      <c r="L231" s="188"/>
    </row>
    <row r="232" spans="1:12" ht="16.5" customHeight="1">
      <c r="A232" s="420" t="s">
        <v>195</v>
      </c>
      <c r="B232" s="190"/>
      <c r="C232" s="190"/>
      <c r="D232" s="191"/>
      <c r="E232" s="37">
        <f>SUM(E233:E242)</f>
        <v>0</v>
      </c>
      <c r="F232" s="37">
        <f>SUM(F233:F242)</f>
        <v>0</v>
      </c>
      <c r="G232" s="147">
        <f>SUM(G233:G242)</f>
        <v>0</v>
      </c>
      <c r="H232" s="148">
        <f>SUM(H233:H242)</f>
        <v>8811343</v>
      </c>
      <c r="I232" s="149"/>
      <c r="J232" s="148">
        <f>SUM(J233:J242)</f>
        <v>-8811343</v>
      </c>
      <c r="L232" s="148">
        <f>SUM(L233:L242)</f>
        <v>0</v>
      </c>
    </row>
    <row r="233" spans="1:12" ht="17.25" hidden="1" customHeight="1">
      <c r="A233" s="410" t="s">
        <v>196</v>
      </c>
      <c r="B233" s="22"/>
      <c r="C233" s="22"/>
      <c r="D233" s="119"/>
      <c r="E233" s="120"/>
      <c r="F233" s="120"/>
      <c r="G233" s="121">
        <f t="shared" ref="G233:G242" si="45">E233+F233</f>
        <v>0</v>
      </c>
      <c r="H233" s="122">
        <f>[1]BYDEPT!BD233</f>
        <v>0</v>
      </c>
      <c r="I233" s="123"/>
      <c r="J233" s="122">
        <f t="shared" ref="J233:L242" si="46">G233-H233</f>
        <v>0</v>
      </c>
      <c r="L233" s="122">
        <f t="shared" si="46"/>
        <v>0</v>
      </c>
    </row>
    <row r="234" spans="1:12" ht="16.5" customHeight="1">
      <c r="A234" s="410" t="s">
        <v>197</v>
      </c>
      <c r="B234" s="22"/>
      <c r="C234" s="22"/>
      <c r="D234" s="119"/>
      <c r="E234" s="120"/>
      <c r="F234" s="120"/>
      <c r="G234" s="121">
        <f t="shared" si="45"/>
        <v>0</v>
      </c>
      <c r="H234" s="122">
        <f>[1]BYDEPT!BD234</f>
        <v>960272</v>
      </c>
      <c r="I234" s="123"/>
      <c r="J234" s="122">
        <f t="shared" si="46"/>
        <v>-960272</v>
      </c>
      <c r="L234" s="122"/>
    </row>
    <row r="235" spans="1:12" ht="15" customHeight="1">
      <c r="A235" s="410" t="s">
        <v>198</v>
      </c>
      <c r="B235" s="22"/>
      <c r="C235" s="22"/>
      <c r="D235" s="119"/>
      <c r="E235" s="120"/>
      <c r="F235" s="120"/>
      <c r="G235" s="121">
        <f t="shared" si="45"/>
        <v>0</v>
      </c>
      <c r="H235" s="122">
        <f>[1]BYDEPT!BD235</f>
        <v>4131182</v>
      </c>
      <c r="I235" s="123"/>
      <c r="J235" s="122">
        <f t="shared" si="46"/>
        <v>-4131182</v>
      </c>
      <c r="L235" s="122"/>
    </row>
    <row r="236" spans="1:12" ht="17.25" customHeight="1">
      <c r="A236" s="81" t="s">
        <v>199</v>
      </c>
      <c r="B236" s="57"/>
      <c r="C236" s="29"/>
      <c r="D236" s="57"/>
      <c r="E236" s="120"/>
      <c r="F236" s="120"/>
      <c r="G236" s="121">
        <f t="shared" si="45"/>
        <v>0</v>
      </c>
      <c r="H236" s="122">
        <f>[1]BYDEPT!BD236</f>
        <v>745167</v>
      </c>
      <c r="I236" s="123"/>
      <c r="J236" s="122">
        <f t="shared" si="46"/>
        <v>-745167</v>
      </c>
      <c r="L236" s="122"/>
    </row>
    <row r="237" spans="1:12" ht="16.5" customHeight="1">
      <c r="A237" s="22" t="s">
        <v>367</v>
      </c>
      <c r="B237" s="22"/>
      <c r="C237" s="22"/>
      <c r="D237" s="119"/>
      <c r="E237" s="120"/>
      <c r="F237" s="120"/>
      <c r="G237" s="121">
        <f t="shared" si="45"/>
        <v>0</v>
      </c>
      <c r="H237" s="122">
        <f>[1]BYDEPT!BD237</f>
        <v>2942313</v>
      </c>
      <c r="I237" s="123"/>
      <c r="J237" s="122">
        <f t="shared" si="46"/>
        <v>-2942313</v>
      </c>
      <c r="L237" s="122"/>
    </row>
    <row r="238" spans="1:12" ht="16.5" customHeight="1">
      <c r="A238" s="192" t="s">
        <v>200</v>
      </c>
      <c r="B238" s="59"/>
      <c r="C238" s="45"/>
      <c r="D238" s="183"/>
      <c r="E238" s="120"/>
      <c r="F238" s="120"/>
      <c r="G238" s="121">
        <f t="shared" si="45"/>
        <v>0</v>
      </c>
      <c r="H238" s="122">
        <f>[1]BYDEPT!BD238</f>
        <v>32409</v>
      </c>
      <c r="I238" s="123"/>
      <c r="J238" s="122">
        <f t="shared" si="46"/>
        <v>-32409</v>
      </c>
      <c r="L238" s="122"/>
    </row>
    <row r="239" spans="1:12" ht="16.5" hidden="1" customHeight="1">
      <c r="A239" s="43" t="s">
        <v>201</v>
      </c>
      <c r="B239" s="49"/>
      <c r="C239" s="22"/>
      <c r="D239" s="119"/>
      <c r="E239" s="120"/>
      <c r="F239" s="120"/>
      <c r="G239" s="121">
        <f t="shared" si="45"/>
        <v>0</v>
      </c>
      <c r="H239" s="122">
        <f>[1]BYDEPT!BD239</f>
        <v>0</v>
      </c>
      <c r="I239" s="123"/>
      <c r="J239" s="122">
        <f t="shared" si="46"/>
        <v>0</v>
      </c>
      <c r="L239" s="122">
        <f t="shared" si="46"/>
        <v>0</v>
      </c>
    </row>
    <row r="240" spans="1:12" ht="16.5" hidden="1" customHeight="1">
      <c r="A240" s="410" t="s">
        <v>202</v>
      </c>
      <c r="B240" s="22"/>
      <c r="C240" s="22"/>
      <c r="D240" s="119"/>
      <c r="E240" s="120"/>
      <c r="F240" s="120"/>
      <c r="G240" s="121">
        <f t="shared" si="45"/>
        <v>0</v>
      </c>
      <c r="H240" s="122">
        <f>[1]BYDEPT!BD240</f>
        <v>0</v>
      </c>
      <c r="I240" s="123"/>
      <c r="J240" s="122">
        <f t="shared" si="46"/>
        <v>0</v>
      </c>
      <c r="L240" s="122">
        <f t="shared" si="46"/>
        <v>0</v>
      </c>
    </row>
    <row r="241" spans="1:12" ht="16.5" hidden="1" customHeight="1">
      <c r="A241" s="410" t="s">
        <v>203</v>
      </c>
      <c r="B241" s="22"/>
      <c r="C241" s="22"/>
      <c r="D241" s="119"/>
      <c r="E241" s="120"/>
      <c r="F241" s="120"/>
      <c r="G241" s="121">
        <f t="shared" si="45"/>
        <v>0</v>
      </c>
      <c r="H241" s="122">
        <f>[1]BYDEPT!BD241</f>
        <v>0</v>
      </c>
      <c r="I241" s="123"/>
      <c r="J241" s="122">
        <f t="shared" si="46"/>
        <v>0</v>
      </c>
      <c r="L241" s="122">
        <f t="shared" si="46"/>
        <v>0</v>
      </c>
    </row>
    <row r="242" spans="1:12" ht="16.5" hidden="1" customHeight="1">
      <c r="A242" s="410" t="s">
        <v>204</v>
      </c>
      <c r="B242" s="22"/>
      <c r="C242" s="22"/>
      <c r="D242" s="119"/>
      <c r="E242" s="120"/>
      <c r="F242" s="120"/>
      <c r="G242" s="121">
        <f t="shared" si="45"/>
        <v>0</v>
      </c>
      <c r="H242" s="122">
        <f>[1]BYDEPT!BD242</f>
        <v>0</v>
      </c>
      <c r="I242" s="123"/>
      <c r="J242" s="122">
        <f t="shared" si="46"/>
        <v>0</v>
      </c>
      <c r="L242" s="122">
        <f t="shared" si="46"/>
        <v>0</v>
      </c>
    </row>
    <row r="243" spans="1:12" ht="21.75" customHeight="1" thickBot="1">
      <c r="A243" s="421" t="s">
        <v>44</v>
      </c>
      <c r="B243" s="193">
        <f>B126</f>
        <v>107978126.3</v>
      </c>
      <c r="C243" s="193">
        <f>C126</f>
        <v>9537031</v>
      </c>
      <c r="D243" s="194">
        <f>D126</f>
        <v>117515157.3</v>
      </c>
      <c r="E243" s="422">
        <f>E125+E123</f>
        <v>3350000000</v>
      </c>
      <c r="F243" s="422">
        <f>F125+F123</f>
        <v>0</v>
      </c>
      <c r="G243" s="423">
        <f>G125+G123</f>
        <v>3350000000</v>
      </c>
      <c r="H243" s="424">
        <f>H125+H123</f>
        <v>3245843437</v>
      </c>
      <c r="I243" s="195">
        <f>H243/G243</f>
        <v>0.96890848865671642</v>
      </c>
      <c r="J243" s="424">
        <f>J125+J123</f>
        <v>104156563</v>
      </c>
      <c r="K243" s="425"/>
      <c r="L243" s="196">
        <f>L126</f>
        <v>35016707.299999997</v>
      </c>
    </row>
    <row r="244" spans="1:12" ht="13.5" thickTop="1"/>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4" right="0.25" top="0.55000000000000004" bottom="0.48" header="0.3" footer="0.3"/>
  <pageSetup paperSize="9" scale="70" orientation="portrait" r:id="rId1"/>
  <headerFooter alignWithMargins="0">
    <oddFooter>&amp;C&amp;8 &amp;P of &amp;N</oddFooter>
  </headerFooter>
  <drawing r:id="rId2"/>
</worksheet>
</file>

<file path=xl/worksheets/sheet3.xml><?xml version="1.0" encoding="utf-8"?>
<worksheet xmlns="http://schemas.openxmlformats.org/spreadsheetml/2006/main" xmlns:r="http://schemas.openxmlformats.org/officeDocument/2006/relationships">
  <sheetPr>
    <tabColor rgb="FFFFFF00"/>
  </sheetPr>
  <dimension ref="A1:M89"/>
  <sheetViews>
    <sheetView zoomScale="106" zoomScaleNormal="106" zoomScaleSheetLayoutView="100" workbookViewId="0">
      <pane xSplit="1" ySplit="8" topLeftCell="B12" activePane="bottomRight" state="frozen"/>
      <selection pane="topRight" activeCell="B1" sqref="B1"/>
      <selection pane="bottomLeft" activeCell="A6" sqref="A6"/>
      <selection pane="bottomRight" activeCell="G21" sqref="G21"/>
    </sheetView>
  </sheetViews>
  <sheetFormatPr defaultRowHeight="12.75"/>
  <cols>
    <col min="1" max="1" width="21.85546875" style="211" customWidth="1"/>
    <col min="2" max="2" width="10.85546875" style="211" customWidth="1"/>
    <col min="3" max="3" width="10.7109375" style="211" customWidth="1"/>
    <col min="4" max="4" width="10.5703125" style="211" customWidth="1"/>
    <col min="5" max="5" width="10.7109375" style="211" customWidth="1"/>
    <col min="6" max="6" width="2.42578125" style="204" customWidth="1"/>
    <col min="7" max="7" width="16.85546875" style="211" customWidth="1"/>
    <col min="8" max="8" width="9.5703125" style="211" customWidth="1"/>
    <col min="9" max="11" width="10.7109375" style="211" customWidth="1"/>
    <col min="12" max="12" width="34.7109375" style="211" customWidth="1"/>
    <col min="13" max="13" width="32" style="306" customWidth="1"/>
    <col min="14" max="237" width="9.140625" style="211"/>
    <col min="238" max="238" width="32.28515625" style="211" customWidth="1"/>
    <col min="239" max="239" width="10" style="211" customWidth="1"/>
    <col min="240" max="240" width="11" style="211" customWidth="1"/>
    <col min="241" max="241" width="11.140625" style="211" customWidth="1"/>
    <col min="242" max="242" width="13.42578125" style="211" customWidth="1"/>
    <col min="243" max="243" width="59.42578125" style="211" customWidth="1"/>
    <col min="244" max="244" width="19.7109375" style="211" customWidth="1"/>
    <col min="245" max="245" width="14.7109375" style="211" customWidth="1"/>
    <col min="246" max="493" width="9.140625" style="211"/>
    <col min="494" max="494" width="32.28515625" style="211" customWidth="1"/>
    <col min="495" max="495" width="10" style="211" customWidth="1"/>
    <col min="496" max="496" width="11" style="211" customWidth="1"/>
    <col min="497" max="497" width="11.140625" style="211" customWidth="1"/>
    <col min="498" max="498" width="13.42578125" style="211" customWidth="1"/>
    <col min="499" max="499" width="59.42578125" style="211" customWidth="1"/>
    <col min="500" max="500" width="19.7109375" style="211" customWidth="1"/>
    <col min="501" max="501" width="14.7109375" style="211" customWidth="1"/>
    <col min="502" max="749" width="9.140625" style="211"/>
    <col min="750" max="750" width="32.28515625" style="211" customWidth="1"/>
    <col min="751" max="751" width="10" style="211" customWidth="1"/>
    <col min="752" max="752" width="11" style="211" customWidth="1"/>
    <col min="753" max="753" width="11.140625" style="211" customWidth="1"/>
    <col min="754" max="754" width="13.42578125" style="211" customWidth="1"/>
    <col min="755" max="755" width="59.42578125" style="211" customWidth="1"/>
    <col min="756" max="756" width="19.7109375" style="211" customWidth="1"/>
    <col min="757" max="757" width="14.7109375" style="211" customWidth="1"/>
    <col min="758" max="1005" width="9.140625" style="211"/>
    <col min="1006" max="1006" width="32.28515625" style="211" customWidth="1"/>
    <col min="1007" max="1007" width="10" style="211" customWidth="1"/>
    <col min="1008" max="1008" width="11" style="211" customWidth="1"/>
    <col min="1009" max="1009" width="11.140625" style="211" customWidth="1"/>
    <col min="1010" max="1010" width="13.42578125" style="211" customWidth="1"/>
    <col min="1011" max="1011" width="59.42578125" style="211" customWidth="1"/>
    <col min="1012" max="1012" width="19.7109375" style="211" customWidth="1"/>
    <col min="1013" max="1013" width="14.7109375" style="211" customWidth="1"/>
    <col min="1014" max="1261" width="9.140625" style="211"/>
    <col min="1262" max="1262" width="32.28515625" style="211" customWidth="1"/>
    <col min="1263" max="1263" width="10" style="211" customWidth="1"/>
    <col min="1264" max="1264" width="11" style="211" customWidth="1"/>
    <col min="1265" max="1265" width="11.140625" style="211" customWidth="1"/>
    <col min="1266" max="1266" width="13.42578125" style="211" customWidth="1"/>
    <col min="1267" max="1267" width="59.42578125" style="211" customWidth="1"/>
    <col min="1268" max="1268" width="19.7109375" style="211" customWidth="1"/>
    <col min="1269" max="1269" width="14.7109375" style="211" customWidth="1"/>
    <col min="1270" max="1517" width="9.140625" style="211"/>
    <col min="1518" max="1518" width="32.28515625" style="211" customWidth="1"/>
    <col min="1519" max="1519" width="10" style="211" customWidth="1"/>
    <col min="1520" max="1520" width="11" style="211" customWidth="1"/>
    <col min="1521" max="1521" width="11.140625" style="211" customWidth="1"/>
    <col min="1522" max="1522" width="13.42578125" style="211" customWidth="1"/>
    <col min="1523" max="1523" width="59.42578125" style="211" customWidth="1"/>
    <col min="1524" max="1524" width="19.7109375" style="211" customWidth="1"/>
    <col min="1525" max="1525" width="14.7109375" style="211" customWidth="1"/>
    <col min="1526" max="1773" width="9.140625" style="211"/>
    <col min="1774" max="1774" width="32.28515625" style="211" customWidth="1"/>
    <col min="1775" max="1775" width="10" style="211" customWidth="1"/>
    <col min="1776" max="1776" width="11" style="211" customWidth="1"/>
    <col min="1777" max="1777" width="11.140625" style="211" customWidth="1"/>
    <col min="1778" max="1778" width="13.42578125" style="211" customWidth="1"/>
    <col min="1779" max="1779" width="59.42578125" style="211" customWidth="1"/>
    <col min="1780" max="1780" width="19.7109375" style="211" customWidth="1"/>
    <col min="1781" max="1781" width="14.7109375" style="211" customWidth="1"/>
    <col min="1782" max="2029" width="9.140625" style="211"/>
    <col min="2030" max="2030" width="32.28515625" style="211" customWidth="1"/>
    <col min="2031" max="2031" width="10" style="211" customWidth="1"/>
    <col min="2032" max="2032" width="11" style="211" customWidth="1"/>
    <col min="2033" max="2033" width="11.140625" style="211" customWidth="1"/>
    <col min="2034" max="2034" width="13.42578125" style="211" customWidth="1"/>
    <col min="2035" max="2035" width="59.42578125" style="211" customWidth="1"/>
    <col min="2036" max="2036" width="19.7109375" style="211" customWidth="1"/>
    <col min="2037" max="2037" width="14.7109375" style="211" customWidth="1"/>
    <col min="2038" max="2285" width="9.140625" style="211"/>
    <col min="2286" max="2286" width="32.28515625" style="211" customWidth="1"/>
    <col min="2287" max="2287" width="10" style="211" customWidth="1"/>
    <col min="2288" max="2288" width="11" style="211" customWidth="1"/>
    <col min="2289" max="2289" width="11.140625" style="211" customWidth="1"/>
    <col min="2290" max="2290" width="13.42578125" style="211" customWidth="1"/>
    <col min="2291" max="2291" width="59.42578125" style="211" customWidth="1"/>
    <col min="2292" max="2292" width="19.7109375" style="211" customWidth="1"/>
    <col min="2293" max="2293" width="14.7109375" style="211" customWidth="1"/>
    <col min="2294" max="2541" width="9.140625" style="211"/>
    <col min="2542" max="2542" width="32.28515625" style="211" customWidth="1"/>
    <col min="2543" max="2543" width="10" style="211" customWidth="1"/>
    <col min="2544" max="2544" width="11" style="211" customWidth="1"/>
    <col min="2545" max="2545" width="11.140625" style="211" customWidth="1"/>
    <col min="2546" max="2546" width="13.42578125" style="211" customWidth="1"/>
    <col min="2547" max="2547" width="59.42578125" style="211" customWidth="1"/>
    <col min="2548" max="2548" width="19.7109375" style="211" customWidth="1"/>
    <col min="2549" max="2549" width="14.7109375" style="211" customWidth="1"/>
    <col min="2550" max="2797" width="9.140625" style="211"/>
    <col min="2798" max="2798" width="32.28515625" style="211" customWidth="1"/>
    <col min="2799" max="2799" width="10" style="211" customWidth="1"/>
    <col min="2800" max="2800" width="11" style="211" customWidth="1"/>
    <col min="2801" max="2801" width="11.140625" style="211" customWidth="1"/>
    <col min="2802" max="2802" width="13.42578125" style="211" customWidth="1"/>
    <col min="2803" max="2803" width="59.42578125" style="211" customWidth="1"/>
    <col min="2804" max="2804" width="19.7109375" style="211" customWidth="1"/>
    <col min="2805" max="2805" width="14.7109375" style="211" customWidth="1"/>
    <col min="2806" max="3053" width="9.140625" style="211"/>
    <col min="3054" max="3054" width="32.28515625" style="211" customWidth="1"/>
    <col min="3055" max="3055" width="10" style="211" customWidth="1"/>
    <col min="3056" max="3056" width="11" style="211" customWidth="1"/>
    <col min="3057" max="3057" width="11.140625" style="211" customWidth="1"/>
    <col min="3058" max="3058" width="13.42578125" style="211" customWidth="1"/>
    <col min="3059" max="3059" width="59.42578125" style="211" customWidth="1"/>
    <col min="3060" max="3060" width="19.7109375" style="211" customWidth="1"/>
    <col min="3061" max="3061" width="14.7109375" style="211" customWidth="1"/>
    <col min="3062" max="3309" width="9.140625" style="211"/>
    <col min="3310" max="3310" width="32.28515625" style="211" customWidth="1"/>
    <col min="3311" max="3311" width="10" style="211" customWidth="1"/>
    <col min="3312" max="3312" width="11" style="211" customWidth="1"/>
    <col min="3313" max="3313" width="11.140625" style="211" customWidth="1"/>
    <col min="3314" max="3314" width="13.42578125" style="211" customWidth="1"/>
    <col min="3315" max="3315" width="59.42578125" style="211" customWidth="1"/>
    <col min="3316" max="3316" width="19.7109375" style="211" customWidth="1"/>
    <col min="3317" max="3317" width="14.7109375" style="211" customWidth="1"/>
    <col min="3318" max="3565" width="9.140625" style="211"/>
    <col min="3566" max="3566" width="32.28515625" style="211" customWidth="1"/>
    <col min="3567" max="3567" width="10" style="211" customWidth="1"/>
    <col min="3568" max="3568" width="11" style="211" customWidth="1"/>
    <col min="3569" max="3569" width="11.140625" style="211" customWidth="1"/>
    <col min="3570" max="3570" width="13.42578125" style="211" customWidth="1"/>
    <col min="3571" max="3571" width="59.42578125" style="211" customWidth="1"/>
    <col min="3572" max="3572" width="19.7109375" style="211" customWidth="1"/>
    <col min="3573" max="3573" width="14.7109375" style="211" customWidth="1"/>
    <col min="3574" max="3821" width="9.140625" style="211"/>
    <col min="3822" max="3822" width="32.28515625" style="211" customWidth="1"/>
    <col min="3823" max="3823" width="10" style="211" customWidth="1"/>
    <col min="3824" max="3824" width="11" style="211" customWidth="1"/>
    <col min="3825" max="3825" width="11.140625" style="211" customWidth="1"/>
    <col min="3826" max="3826" width="13.42578125" style="211" customWidth="1"/>
    <col min="3827" max="3827" width="59.42578125" style="211" customWidth="1"/>
    <col min="3828" max="3828" width="19.7109375" style="211" customWidth="1"/>
    <col min="3829" max="3829" width="14.7109375" style="211" customWidth="1"/>
    <col min="3830" max="4077" width="9.140625" style="211"/>
    <col min="4078" max="4078" width="32.28515625" style="211" customWidth="1"/>
    <col min="4079" max="4079" width="10" style="211" customWidth="1"/>
    <col min="4080" max="4080" width="11" style="211" customWidth="1"/>
    <col min="4081" max="4081" width="11.140625" style="211" customWidth="1"/>
    <col min="4082" max="4082" width="13.42578125" style="211" customWidth="1"/>
    <col min="4083" max="4083" width="59.42578125" style="211" customWidth="1"/>
    <col min="4084" max="4084" width="19.7109375" style="211" customWidth="1"/>
    <col min="4085" max="4085" width="14.7109375" style="211" customWidth="1"/>
    <col min="4086" max="4333" width="9.140625" style="211"/>
    <col min="4334" max="4334" width="32.28515625" style="211" customWidth="1"/>
    <col min="4335" max="4335" width="10" style="211" customWidth="1"/>
    <col min="4336" max="4336" width="11" style="211" customWidth="1"/>
    <col min="4337" max="4337" width="11.140625" style="211" customWidth="1"/>
    <col min="4338" max="4338" width="13.42578125" style="211" customWidth="1"/>
    <col min="4339" max="4339" width="59.42578125" style="211" customWidth="1"/>
    <col min="4340" max="4340" width="19.7109375" style="211" customWidth="1"/>
    <col min="4341" max="4341" width="14.7109375" style="211" customWidth="1"/>
    <col min="4342" max="4589" width="9.140625" style="211"/>
    <col min="4590" max="4590" width="32.28515625" style="211" customWidth="1"/>
    <col min="4591" max="4591" width="10" style="211" customWidth="1"/>
    <col min="4592" max="4592" width="11" style="211" customWidth="1"/>
    <col min="4593" max="4593" width="11.140625" style="211" customWidth="1"/>
    <col min="4594" max="4594" width="13.42578125" style="211" customWidth="1"/>
    <col min="4595" max="4595" width="59.42578125" style="211" customWidth="1"/>
    <col min="4596" max="4596" width="19.7109375" style="211" customWidth="1"/>
    <col min="4597" max="4597" width="14.7109375" style="211" customWidth="1"/>
    <col min="4598" max="4845" width="9.140625" style="211"/>
    <col min="4846" max="4846" width="32.28515625" style="211" customWidth="1"/>
    <col min="4847" max="4847" width="10" style="211" customWidth="1"/>
    <col min="4848" max="4848" width="11" style="211" customWidth="1"/>
    <col min="4849" max="4849" width="11.140625" style="211" customWidth="1"/>
    <col min="4850" max="4850" width="13.42578125" style="211" customWidth="1"/>
    <col min="4851" max="4851" width="59.42578125" style="211" customWidth="1"/>
    <col min="4852" max="4852" width="19.7109375" style="211" customWidth="1"/>
    <col min="4853" max="4853" width="14.7109375" style="211" customWidth="1"/>
    <col min="4854" max="5101" width="9.140625" style="211"/>
    <col min="5102" max="5102" width="32.28515625" style="211" customWidth="1"/>
    <col min="5103" max="5103" width="10" style="211" customWidth="1"/>
    <col min="5104" max="5104" width="11" style="211" customWidth="1"/>
    <col min="5105" max="5105" width="11.140625" style="211" customWidth="1"/>
    <col min="5106" max="5106" width="13.42578125" style="211" customWidth="1"/>
    <col min="5107" max="5107" width="59.42578125" style="211" customWidth="1"/>
    <col min="5108" max="5108" width="19.7109375" style="211" customWidth="1"/>
    <col min="5109" max="5109" width="14.7109375" style="211" customWidth="1"/>
    <col min="5110" max="5357" width="9.140625" style="211"/>
    <col min="5358" max="5358" width="32.28515625" style="211" customWidth="1"/>
    <col min="5359" max="5359" width="10" style="211" customWidth="1"/>
    <col min="5360" max="5360" width="11" style="211" customWidth="1"/>
    <col min="5361" max="5361" width="11.140625" style="211" customWidth="1"/>
    <col min="5362" max="5362" width="13.42578125" style="211" customWidth="1"/>
    <col min="5363" max="5363" width="59.42578125" style="211" customWidth="1"/>
    <col min="5364" max="5364" width="19.7109375" style="211" customWidth="1"/>
    <col min="5365" max="5365" width="14.7109375" style="211" customWidth="1"/>
    <col min="5366" max="5613" width="9.140625" style="211"/>
    <col min="5614" max="5614" width="32.28515625" style="211" customWidth="1"/>
    <col min="5615" max="5615" width="10" style="211" customWidth="1"/>
    <col min="5616" max="5616" width="11" style="211" customWidth="1"/>
    <col min="5617" max="5617" width="11.140625" style="211" customWidth="1"/>
    <col min="5618" max="5618" width="13.42578125" style="211" customWidth="1"/>
    <col min="5619" max="5619" width="59.42578125" style="211" customWidth="1"/>
    <col min="5620" max="5620" width="19.7109375" style="211" customWidth="1"/>
    <col min="5621" max="5621" width="14.7109375" style="211" customWidth="1"/>
    <col min="5622" max="5869" width="9.140625" style="211"/>
    <col min="5870" max="5870" width="32.28515625" style="211" customWidth="1"/>
    <col min="5871" max="5871" width="10" style="211" customWidth="1"/>
    <col min="5872" max="5872" width="11" style="211" customWidth="1"/>
    <col min="5873" max="5873" width="11.140625" style="211" customWidth="1"/>
    <col min="5874" max="5874" width="13.42578125" style="211" customWidth="1"/>
    <col min="5875" max="5875" width="59.42578125" style="211" customWidth="1"/>
    <col min="5876" max="5876" width="19.7109375" style="211" customWidth="1"/>
    <col min="5877" max="5877" width="14.7109375" style="211" customWidth="1"/>
    <col min="5878" max="6125" width="9.140625" style="211"/>
    <col min="6126" max="6126" width="32.28515625" style="211" customWidth="1"/>
    <col min="6127" max="6127" width="10" style="211" customWidth="1"/>
    <col min="6128" max="6128" width="11" style="211" customWidth="1"/>
    <col min="6129" max="6129" width="11.140625" style="211" customWidth="1"/>
    <col min="6130" max="6130" width="13.42578125" style="211" customWidth="1"/>
    <col min="6131" max="6131" width="59.42578125" style="211" customWidth="1"/>
    <col min="6132" max="6132" width="19.7109375" style="211" customWidth="1"/>
    <col min="6133" max="6133" width="14.7109375" style="211" customWidth="1"/>
    <col min="6134" max="6381" width="9.140625" style="211"/>
    <col min="6382" max="6382" width="32.28515625" style="211" customWidth="1"/>
    <col min="6383" max="6383" width="10" style="211" customWidth="1"/>
    <col min="6384" max="6384" width="11" style="211" customWidth="1"/>
    <col min="6385" max="6385" width="11.140625" style="211" customWidth="1"/>
    <col min="6386" max="6386" width="13.42578125" style="211" customWidth="1"/>
    <col min="6387" max="6387" width="59.42578125" style="211" customWidth="1"/>
    <col min="6388" max="6388" width="19.7109375" style="211" customWidth="1"/>
    <col min="6389" max="6389" width="14.7109375" style="211" customWidth="1"/>
    <col min="6390" max="6637" width="9.140625" style="211"/>
    <col min="6638" max="6638" width="32.28515625" style="211" customWidth="1"/>
    <col min="6639" max="6639" width="10" style="211" customWidth="1"/>
    <col min="6640" max="6640" width="11" style="211" customWidth="1"/>
    <col min="6641" max="6641" width="11.140625" style="211" customWidth="1"/>
    <col min="6642" max="6642" width="13.42578125" style="211" customWidth="1"/>
    <col min="6643" max="6643" width="59.42578125" style="211" customWidth="1"/>
    <col min="6644" max="6644" width="19.7109375" style="211" customWidth="1"/>
    <col min="6645" max="6645" width="14.7109375" style="211" customWidth="1"/>
    <col min="6646" max="6893" width="9.140625" style="211"/>
    <col min="6894" max="6894" width="32.28515625" style="211" customWidth="1"/>
    <col min="6895" max="6895" width="10" style="211" customWidth="1"/>
    <col min="6896" max="6896" width="11" style="211" customWidth="1"/>
    <col min="6897" max="6897" width="11.140625" style="211" customWidth="1"/>
    <col min="6898" max="6898" width="13.42578125" style="211" customWidth="1"/>
    <col min="6899" max="6899" width="59.42578125" style="211" customWidth="1"/>
    <col min="6900" max="6900" width="19.7109375" style="211" customWidth="1"/>
    <col min="6901" max="6901" width="14.7109375" style="211" customWidth="1"/>
    <col min="6902" max="7149" width="9.140625" style="211"/>
    <col min="7150" max="7150" width="32.28515625" style="211" customWidth="1"/>
    <col min="7151" max="7151" width="10" style="211" customWidth="1"/>
    <col min="7152" max="7152" width="11" style="211" customWidth="1"/>
    <col min="7153" max="7153" width="11.140625" style="211" customWidth="1"/>
    <col min="7154" max="7154" width="13.42578125" style="211" customWidth="1"/>
    <col min="7155" max="7155" width="59.42578125" style="211" customWidth="1"/>
    <col min="7156" max="7156" width="19.7109375" style="211" customWidth="1"/>
    <col min="7157" max="7157" width="14.7109375" style="211" customWidth="1"/>
    <col min="7158" max="7405" width="9.140625" style="211"/>
    <col min="7406" max="7406" width="32.28515625" style="211" customWidth="1"/>
    <col min="7407" max="7407" width="10" style="211" customWidth="1"/>
    <col min="7408" max="7408" width="11" style="211" customWidth="1"/>
    <col min="7409" max="7409" width="11.140625" style="211" customWidth="1"/>
    <col min="7410" max="7410" width="13.42578125" style="211" customWidth="1"/>
    <col min="7411" max="7411" width="59.42578125" style="211" customWidth="1"/>
    <col min="7412" max="7412" width="19.7109375" style="211" customWidth="1"/>
    <col min="7413" max="7413" width="14.7109375" style="211" customWidth="1"/>
    <col min="7414" max="7661" width="9.140625" style="211"/>
    <col min="7662" max="7662" width="32.28515625" style="211" customWidth="1"/>
    <col min="7663" max="7663" width="10" style="211" customWidth="1"/>
    <col min="7664" max="7664" width="11" style="211" customWidth="1"/>
    <col min="7665" max="7665" width="11.140625" style="211" customWidth="1"/>
    <col min="7666" max="7666" width="13.42578125" style="211" customWidth="1"/>
    <col min="7667" max="7667" width="59.42578125" style="211" customWidth="1"/>
    <col min="7668" max="7668" width="19.7109375" style="211" customWidth="1"/>
    <col min="7669" max="7669" width="14.7109375" style="211" customWidth="1"/>
    <col min="7670" max="7917" width="9.140625" style="211"/>
    <col min="7918" max="7918" width="32.28515625" style="211" customWidth="1"/>
    <col min="7919" max="7919" width="10" style="211" customWidth="1"/>
    <col min="7920" max="7920" width="11" style="211" customWidth="1"/>
    <col min="7921" max="7921" width="11.140625" style="211" customWidth="1"/>
    <col min="7922" max="7922" width="13.42578125" style="211" customWidth="1"/>
    <col min="7923" max="7923" width="59.42578125" style="211" customWidth="1"/>
    <col min="7924" max="7924" width="19.7109375" style="211" customWidth="1"/>
    <col min="7925" max="7925" width="14.7109375" style="211" customWidth="1"/>
    <col min="7926" max="8173" width="9.140625" style="211"/>
    <col min="8174" max="8174" width="32.28515625" style="211" customWidth="1"/>
    <col min="8175" max="8175" width="10" style="211" customWidth="1"/>
    <col min="8176" max="8176" width="11" style="211" customWidth="1"/>
    <col min="8177" max="8177" width="11.140625" style="211" customWidth="1"/>
    <col min="8178" max="8178" width="13.42578125" style="211" customWidth="1"/>
    <col min="8179" max="8179" width="59.42578125" style="211" customWidth="1"/>
    <col min="8180" max="8180" width="19.7109375" style="211" customWidth="1"/>
    <col min="8181" max="8181" width="14.7109375" style="211" customWidth="1"/>
    <col min="8182" max="8429" width="9.140625" style="211"/>
    <col min="8430" max="8430" width="32.28515625" style="211" customWidth="1"/>
    <col min="8431" max="8431" width="10" style="211" customWidth="1"/>
    <col min="8432" max="8432" width="11" style="211" customWidth="1"/>
    <col min="8433" max="8433" width="11.140625" style="211" customWidth="1"/>
    <col min="8434" max="8434" width="13.42578125" style="211" customWidth="1"/>
    <col min="8435" max="8435" width="59.42578125" style="211" customWidth="1"/>
    <col min="8436" max="8436" width="19.7109375" style="211" customWidth="1"/>
    <col min="8437" max="8437" width="14.7109375" style="211" customWidth="1"/>
    <col min="8438" max="8685" width="9.140625" style="211"/>
    <col min="8686" max="8686" width="32.28515625" style="211" customWidth="1"/>
    <col min="8687" max="8687" width="10" style="211" customWidth="1"/>
    <col min="8688" max="8688" width="11" style="211" customWidth="1"/>
    <col min="8689" max="8689" width="11.140625" style="211" customWidth="1"/>
    <col min="8690" max="8690" width="13.42578125" style="211" customWidth="1"/>
    <col min="8691" max="8691" width="59.42578125" style="211" customWidth="1"/>
    <col min="8692" max="8692" width="19.7109375" style="211" customWidth="1"/>
    <col min="8693" max="8693" width="14.7109375" style="211" customWidth="1"/>
    <col min="8694" max="8941" width="9.140625" style="211"/>
    <col min="8942" max="8942" width="32.28515625" style="211" customWidth="1"/>
    <col min="8943" max="8943" width="10" style="211" customWidth="1"/>
    <col min="8944" max="8944" width="11" style="211" customWidth="1"/>
    <col min="8945" max="8945" width="11.140625" style="211" customWidth="1"/>
    <col min="8946" max="8946" width="13.42578125" style="211" customWidth="1"/>
    <col min="8947" max="8947" width="59.42578125" style="211" customWidth="1"/>
    <col min="8948" max="8948" width="19.7109375" style="211" customWidth="1"/>
    <col min="8949" max="8949" width="14.7109375" style="211" customWidth="1"/>
    <col min="8950" max="9197" width="9.140625" style="211"/>
    <col min="9198" max="9198" width="32.28515625" style="211" customWidth="1"/>
    <col min="9199" max="9199" width="10" style="211" customWidth="1"/>
    <col min="9200" max="9200" width="11" style="211" customWidth="1"/>
    <col min="9201" max="9201" width="11.140625" style="211" customWidth="1"/>
    <col min="9202" max="9202" width="13.42578125" style="211" customWidth="1"/>
    <col min="9203" max="9203" width="59.42578125" style="211" customWidth="1"/>
    <col min="9204" max="9204" width="19.7109375" style="211" customWidth="1"/>
    <col min="9205" max="9205" width="14.7109375" style="211" customWidth="1"/>
    <col min="9206" max="9453" width="9.140625" style="211"/>
    <col min="9454" max="9454" width="32.28515625" style="211" customWidth="1"/>
    <col min="9455" max="9455" width="10" style="211" customWidth="1"/>
    <col min="9456" max="9456" width="11" style="211" customWidth="1"/>
    <col min="9457" max="9457" width="11.140625" style="211" customWidth="1"/>
    <col min="9458" max="9458" width="13.42578125" style="211" customWidth="1"/>
    <col min="9459" max="9459" width="59.42578125" style="211" customWidth="1"/>
    <col min="9460" max="9460" width="19.7109375" style="211" customWidth="1"/>
    <col min="9461" max="9461" width="14.7109375" style="211" customWidth="1"/>
    <col min="9462" max="9709" width="9.140625" style="211"/>
    <col min="9710" max="9710" width="32.28515625" style="211" customWidth="1"/>
    <col min="9711" max="9711" width="10" style="211" customWidth="1"/>
    <col min="9712" max="9712" width="11" style="211" customWidth="1"/>
    <col min="9713" max="9713" width="11.140625" style="211" customWidth="1"/>
    <col min="9714" max="9714" width="13.42578125" style="211" customWidth="1"/>
    <col min="9715" max="9715" width="59.42578125" style="211" customWidth="1"/>
    <col min="9716" max="9716" width="19.7109375" style="211" customWidth="1"/>
    <col min="9717" max="9717" width="14.7109375" style="211" customWidth="1"/>
    <col min="9718" max="9965" width="9.140625" style="211"/>
    <col min="9966" max="9966" width="32.28515625" style="211" customWidth="1"/>
    <col min="9967" max="9967" width="10" style="211" customWidth="1"/>
    <col min="9968" max="9968" width="11" style="211" customWidth="1"/>
    <col min="9969" max="9969" width="11.140625" style="211" customWidth="1"/>
    <col min="9970" max="9970" width="13.42578125" style="211" customWidth="1"/>
    <col min="9971" max="9971" width="59.42578125" style="211" customWidth="1"/>
    <col min="9972" max="9972" width="19.7109375" style="211" customWidth="1"/>
    <col min="9973" max="9973" width="14.7109375" style="211" customWidth="1"/>
    <col min="9974" max="10221" width="9.140625" style="211"/>
    <col min="10222" max="10222" width="32.28515625" style="211" customWidth="1"/>
    <col min="10223" max="10223" width="10" style="211" customWidth="1"/>
    <col min="10224" max="10224" width="11" style="211" customWidth="1"/>
    <col min="10225" max="10225" width="11.140625" style="211" customWidth="1"/>
    <col min="10226" max="10226" width="13.42578125" style="211" customWidth="1"/>
    <col min="10227" max="10227" width="59.42578125" style="211" customWidth="1"/>
    <col min="10228" max="10228" width="19.7109375" style="211" customWidth="1"/>
    <col min="10229" max="10229" width="14.7109375" style="211" customWidth="1"/>
    <col min="10230" max="10477" width="9.140625" style="211"/>
    <col min="10478" max="10478" width="32.28515625" style="211" customWidth="1"/>
    <col min="10479" max="10479" width="10" style="211" customWidth="1"/>
    <col min="10480" max="10480" width="11" style="211" customWidth="1"/>
    <col min="10481" max="10481" width="11.140625" style="211" customWidth="1"/>
    <col min="10482" max="10482" width="13.42578125" style="211" customWidth="1"/>
    <col min="10483" max="10483" width="59.42578125" style="211" customWidth="1"/>
    <col min="10484" max="10484" width="19.7109375" style="211" customWidth="1"/>
    <col min="10485" max="10485" width="14.7109375" style="211" customWidth="1"/>
    <col min="10486" max="10733" width="9.140625" style="211"/>
    <col min="10734" max="10734" width="32.28515625" style="211" customWidth="1"/>
    <col min="10735" max="10735" width="10" style="211" customWidth="1"/>
    <col min="10736" max="10736" width="11" style="211" customWidth="1"/>
    <col min="10737" max="10737" width="11.140625" style="211" customWidth="1"/>
    <col min="10738" max="10738" width="13.42578125" style="211" customWidth="1"/>
    <col min="10739" max="10739" width="59.42578125" style="211" customWidth="1"/>
    <col min="10740" max="10740" width="19.7109375" style="211" customWidth="1"/>
    <col min="10741" max="10741" width="14.7109375" style="211" customWidth="1"/>
    <col min="10742" max="10989" width="9.140625" style="211"/>
    <col min="10990" max="10990" width="32.28515625" style="211" customWidth="1"/>
    <col min="10991" max="10991" width="10" style="211" customWidth="1"/>
    <col min="10992" max="10992" width="11" style="211" customWidth="1"/>
    <col min="10993" max="10993" width="11.140625" style="211" customWidth="1"/>
    <col min="10994" max="10994" width="13.42578125" style="211" customWidth="1"/>
    <col min="10995" max="10995" width="59.42578125" style="211" customWidth="1"/>
    <col min="10996" max="10996" width="19.7109375" style="211" customWidth="1"/>
    <col min="10997" max="10997" width="14.7109375" style="211" customWidth="1"/>
    <col min="10998" max="11245" width="9.140625" style="211"/>
    <col min="11246" max="11246" width="32.28515625" style="211" customWidth="1"/>
    <col min="11247" max="11247" width="10" style="211" customWidth="1"/>
    <col min="11248" max="11248" width="11" style="211" customWidth="1"/>
    <col min="11249" max="11249" width="11.140625" style="211" customWidth="1"/>
    <col min="11250" max="11250" width="13.42578125" style="211" customWidth="1"/>
    <col min="11251" max="11251" width="59.42578125" style="211" customWidth="1"/>
    <col min="11252" max="11252" width="19.7109375" style="211" customWidth="1"/>
    <col min="11253" max="11253" width="14.7109375" style="211" customWidth="1"/>
    <col min="11254" max="11501" width="9.140625" style="211"/>
    <col min="11502" max="11502" width="32.28515625" style="211" customWidth="1"/>
    <col min="11503" max="11503" width="10" style="211" customWidth="1"/>
    <col min="11504" max="11504" width="11" style="211" customWidth="1"/>
    <col min="11505" max="11505" width="11.140625" style="211" customWidth="1"/>
    <col min="11506" max="11506" width="13.42578125" style="211" customWidth="1"/>
    <col min="11507" max="11507" width="59.42578125" style="211" customWidth="1"/>
    <col min="11508" max="11508" width="19.7109375" style="211" customWidth="1"/>
    <col min="11509" max="11509" width="14.7109375" style="211" customWidth="1"/>
    <col min="11510" max="11757" width="9.140625" style="211"/>
    <col min="11758" max="11758" width="32.28515625" style="211" customWidth="1"/>
    <col min="11759" max="11759" width="10" style="211" customWidth="1"/>
    <col min="11760" max="11760" width="11" style="211" customWidth="1"/>
    <col min="11761" max="11761" width="11.140625" style="211" customWidth="1"/>
    <col min="11762" max="11762" width="13.42578125" style="211" customWidth="1"/>
    <col min="11763" max="11763" width="59.42578125" style="211" customWidth="1"/>
    <col min="11764" max="11764" width="19.7109375" style="211" customWidth="1"/>
    <col min="11765" max="11765" width="14.7109375" style="211" customWidth="1"/>
    <col min="11766" max="12013" width="9.140625" style="211"/>
    <col min="12014" max="12014" width="32.28515625" style="211" customWidth="1"/>
    <col min="12015" max="12015" width="10" style="211" customWidth="1"/>
    <col min="12016" max="12016" width="11" style="211" customWidth="1"/>
    <col min="12017" max="12017" width="11.140625" style="211" customWidth="1"/>
    <col min="12018" max="12018" width="13.42578125" style="211" customWidth="1"/>
    <col min="12019" max="12019" width="59.42578125" style="211" customWidth="1"/>
    <col min="12020" max="12020" width="19.7109375" style="211" customWidth="1"/>
    <col min="12021" max="12021" width="14.7109375" style="211" customWidth="1"/>
    <col min="12022" max="12269" width="9.140625" style="211"/>
    <col min="12270" max="12270" width="32.28515625" style="211" customWidth="1"/>
    <col min="12271" max="12271" width="10" style="211" customWidth="1"/>
    <col min="12272" max="12272" width="11" style="211" customWidth="1"/>
    <col min="12273" max="12273" width="11.140625" style="211" customWidth="1"/>
    <col min="12274" max="12274" width="13.42578125" style="211" customWidth="1"/>
    <col min="12275" max="12275" width="59.42578125" style="211" customWidth="1"/>
    <col min="12276" max="12276" width="19.7109375" style="211" customWidth="1"/>
    <col min="12277" max="12277" width="14.7109375" style="211" customWidth="1"/>
    <col min="12278" max="12525" width="9.140625" style="211"/>
    <col min="12526" max="12526" width="32.28515625" style="211" customWidth="1"/>
    <col min="12527" max="12527" width="10" style="211" customWidth="1"/>
    <col min="12528" max="12528" width="11" style="211" customWidth="1"/>
    <col min="12529" max="12529" width="11.140625" style="211" customWidth="1"/>
    <col min="12530" max="12530" width="13.42578125" style="211" customWidth="1"/>
    <col min="12531" max="12531" width="59.42578125" style="211" customWidth="1"/>
    <col min="12532" max="12532" width="19.7109375" style="211" customWidth="1"/>
    <col min="12533" max="12533" width="14.7109375" style="211" customWidth="1"/>
    <col min="12534" max="12781" width="9.140625" style="211"/>
    <col min="12782" max="12782" width="32.28515625" style="211" customWidth="1"/>
    <col min="12783" max="12783" width="10" style="211" customWidth="1"/>
    <col min="12784" max="12784" width="11" style="211" customWidth="1"/>
    <col min="12785" max="12785" width="11.140625" style="211" customWidth="1"/>
    <col min="12786" max="12786" width="13.42578125" style="211" customWidth="1"/>
    <col min="12787" max="12787" width="59.42578125" style="211" customWidth="1"/>
    <col min="12788" max="12788" width="19.7109375" style="211" customWidth="1"/>
    <col min="12789" max="12789" width="14.7109375" style="211" customWidth="1"/>
    <col min="12790" max="13037" width="9.140625" style="211"/>
    <col min="13038" max="13038" width="32.28515625" style="211" customWidth="1"/>
    <col min="13039" max="13039" width="10" style="211" customWidth="1"/>
    <col min="13040" max="13040" width="11" style="211" customWidth="1"/>
    <col min="13041" max="13041" width="11.140625" style="211" customWidth="1"/>
    <col min="13042" max="13042" width="13.42578125" style="211" customWidth="1"/>
    <col min="13043" max="13043" width="59.42578125" style="211" customWidth="1"/>
    <col min="13044" max="13044" width="19.7109375" style="211" customWidth="1"/>
    <col min="13045" max="13045" width="14.7109375" style="211" customWidth="1"/>
    <col min="13046" max="13293" width="9.140625" style="211"/>
    <col min="13294" max="13294" width="32.28515625" style="211" customWidth="1"/>
    <col min="13295" max="13295" width="10" style="211" customWidth="1"/>
    <col min="13296" max="13296" width="11" style="211" customWidth="1"/>
    <col min="13297" max="13297" width="11.140625" style="211" customWidth="1"/>
    <col min="13298" max="13298" width="13.42578125" style="211" customWidth="1"/>
    <col min="13299" max="13299" width="59.42578125" style="211" customWidth="1"/>
    <col min="13300" max="13300" width="19.7109375" style="211" customWidth="1"/>
    <col min="13301" max="13301" width="14.7109375" style="211" customWidth="1"/>
    <col min="13302" max="13549" width="9.140625" style="211"/>
    <col min="13550" max="13550" width="32.28515625" style="211" customWidth="1"/>
    <col min="13551" max="13551" width="10" style="211" customWidth="1"/>
    <col min="13552" max="13552" width="11" style="211" customWidth="1"/>
    <col min="13553" max="13553" width="11.140625" style="211" customWidth="1"/>
    <col min="13554" max="13554" width="13.42578125" style="211" customWidth="1"/>
    <col min="13555" max="13555" width="59.42578125" style="211" customWidth="1"/>
    <col min="13556" max="13556" width="19.7109375" style="211" customWidth="1"/>
    <col min="13557" max="13557" width="14.7109375" style="211" customWidth="1"/>
    <col min="13558" max="13805" width="9.140625" style="211"/>
    <col min="13806" max="13806" width="32.28515625" style="211" customWidth="1"/>
    <col min="13807" max="13807" width="10" style="211" customWidth="1"/>
    <col min="13808" max="13808" width="11" style="211" customWidth="1"/>
    <col min="13809" max="13809" width="11.140625" style="211" customWidth="1"/>
    <col min="13810" max="13810" width="13.42578125" style="211" customWidth="1"/>
    <col min="13811" max="13811" width="59.42578125" style="211" customWidth="1"/>
    <col min="13812" max="13812" width="19.7109375" style="211" customWidth="1"/>
    <col min="13813" max="13813" width="14.7109375" style="211" customWidth="1"/>
    <col min="13814" max="14061" width="9.140625" style="211"/>
    <col min="14062" max="14062" width="32.28515625" style="211" customWidth="1"/>
    <col min="14063" max="14063" width="10" style="211" customWidth="1"/>
    <col min="14064" max="14064" width="11" style="211" customWidth="1"/>
    <col min="14065" max="14065" width="11.140625" style="211" customWidth="1"/>
    <col min="14066" max="14066" width="13.42578125" style="211" customWidth="1"/>
    <col min="14067" max="14067" width="59.42578125" style="211" customWidth="1"/>
    <col min="14068" max="14068" width="19.7109375" style="211" customWidth="1"/>
    <col min="14069" max="14069" width="14.7109375" style="211" customWidth="1"/>
    <col min="14070" max="14317" width="9.140625" style="211"/>
    <col min="14318" max="14318" width="32.28515625" style="211" customWidth="1"/>
    <col min="14319" max="14319" width="10" style="211" customWidth="1"/>
    <col min="14320" max="14320" width="11" style="211" customWidth="1"/>
    <col min="14321" max="14321" width="11.140625" style="211" customWidth="1"/>
    <col min="14322" max="14322" width="13.42578125" style="211" customWidth="1"/>
    <col min="14323" max="14323" width="59.42578125" style="211" customWidth="1"/>
    <col min="14324" max="14324" width="19.7109375" style="211" customWidth="1"/>
    <col min="14325" max="14325" width="14.7109375" style="211" customWidth="1"/>
    <col min="14326" max="14573" width="9.140625" style="211"/>
    <col min="14574" max="14574" width="32.28515625" style="211" customWidth="1"/>
    <col min="14575" max="14575" width="10" style="211" customWidth="1"/>
    <col min="14576" max="14576" width="11" style="211" customWidth="1"/>
    <col min="14577" max="14577" width="11.140625" style="211" customWidth="1"/>
    <col min="14578" max="14578" width="13.42578125" style="211" customWidth="1"/>
    <col min="14579" max="14579" width="59.42578125" style="211" customWidth="1"/>
    <col min="14580" max="14580" width="19.7109375" style="211" customWidth="1"/>
    <col min="14581" max="14581" width="14.7109375" style="211" customWidth="1"/>
    <col min="14582" max="14829" width="9.140625" style="211"/>
    <col min="14830" max="14830" width="32.28515625" style="211" customWidth="1"/>
    <col min="14831" max="14831" width="10" style="211" customWidth="1"/>
    <col min="14832" max="14832" width="11" style="211" customWidth="1"/>
    <col min="14833" max="14833" width="11.140625" style="211" customWidth="1"/>
    <col min="14834" max="14834" width="13.42578125" style="211" customWidth="1"/>
    <col min="14835" max="14835" width="59.42578125" style="211" customWidth="1"/>
    <col min="14836" max="14836" width="19.7109375" style="211" customWidth="1"/>
    <col min="14837" max="14837" width="14.7109375" style="211" customWidth="1"/>
    <col min="14838" max="15085" width="9.140625" style="211"/>
    <col min="15086" max="15086" width="32.28515625" style="211" customWidth="1"/>
    <col min="15087" max="15087" width="10" style="211" customWidth="1"/>
    <col min="15088" max="15088" width="11" style="211" customWidth="1"/>
    <col min="15089" max="15089" width="11.140625" style="211" customWidth="1"/>
    <col min="15090" max="15090" width="13.42578125" style="211" customWidth="1"/>
    <col min="15091" max="15091" width="59.42578125" style="211" customWidth="1"/>
    <col min="15092" max="15092" width="19.7109375" style="211" customWidth="1"/>
    <col min="15093" max="15093" width="14.7109375" style="211" customWidth="1"/>
    <col min="15094" max="15341" width="9.140625" style="211"/>
    <col min="15342" max="15342" width="32.28515625" style="211" customWidth="1"/>
    <col min="15343" max="15343" width="10" style="211" customWidth="1"/>
    <col min="15344" max="15344" width="11" style="211" customWidth="1"/>
    <col min="15345" max="15345" width="11.140625" style="211" customWidth="1"/>
    <col min="15346" max="15346" width="13.42578125" style="211" customWidth="1"/>
    <col min="15347" max="15347" width="59.42578125" style="211" customWidth="1"/>
    <col min="15348" max="15348" width="19.7109375" style="211" customWidth="1"/>
    <col min="15349" max="15349" width="14.7109375" style="211" customWidth="1"/>
    <col min="15350" max="15597" width="9.140625" style="211"/>
    <col min="15598" max="15598" width="32.28515625" style="211" customWidth="1"/>
    <col min="15599" max="15599" width="10" style="211" customWidth="1"/>
    <col min="15600" max="15600" width="11" style="211" customWidth="1"/>
    <col min="15601" max="15601" width="11.140625" style="211" customWidth="1"/>
    <col min="15602" max="15602" width="13.42578125" style="211" customWidth="1"/>
    <col min="15603" max="15603" width="59.42578125" style="211" customWidth="1"/>
    <col min="15604" max="15604" width="19.7109375" style="211" customWidth="1"/>
    <col min="15605" max="15605" width="14.7109375" style="211" customWidth="1"/>
    <col min="15606" max="15853" width="9.140625" style="211"/>
    <col min="15854" max="15854" width="32.28515625" style="211" customWidth="1"/>
    <col min="15855" max="15855" width="10" style="211" customWidth="1"/>
    <col min="15856" max="15856" width="11" style="211" customWidth="1"/>
    <col min="15857" max="15857" width="11.140625" style="211" customWidth="1"/>
    <col min="15858" max="15858" width="13.42578125" style="211" customWidth="1"/>
    <col min="15859" max="15859" width="59.42578125" style="211" customWidth="1"/>
    <col min="15860" max="15860" width="19.7109375" style="211" customWidth="1"/>
    <col min="15861" max="15861" width="14.7109375" style="211" customWidth="1"/>
    <col min="15862" max="16109" width="9.140625" style="211"/>
    <col min="16110" max="16110" width="32.28515625" style="211" customWidth="1"/>
    <col min="16111" max="16111" width="10" style="211" customWidth="1"/>
    <col min="16112" max="16112" width="11" style="211" customWidth="1"/>
    <col min="16113" max="16113" width="11.140625" style="211" customWidth="1"/>
    <col min="16114" max="16114" width="13.42578125" style="211" customWidth="1"/>
    <col min="16115" max="16115" width="59.42578125" style="211" customWidth="1"/>
    <col min="16116" max="16116" width="19.7109375" style="211" customWidth="1"/>
    <col min="16117" max="16117" width="14.7109375" style="211" customWidth="1"/>
    <col min="16118" max="16384" width="9.140625" style="211"/>
  </cols>
  <sheetData>
    <row r="1" spans="1:13" s="201" customFormat="1" ht="15" customHeight="1">
      <c r="A1" s="200" t="s">
        <v>205</v>
      </c>
      <c r="E1" s="200"/>
      <c r="F1" s="202"/>
      <c r="G1" s="200"/>
      <c r="K1" s="200"/>
      <c r="L1" s="200"/>
      <c r="M1" s="203"/>
    </row>
    <row r="2" spans="1:13" s="201" customFormat="1" ht="15" customHeight="1">
      <c r="A2" s="200" t="s">
        <v>206</v>
      </c>
      <c r="E2" s="200"/>
      <c r="F2" s="202"/>
      <c r="G2" s="200"/>
      <c r="K2" s="200"/>
      <c r="L2" s="200"/>
      <c r="M2" s="203"/>
    </row>
    <row r="3" spans="1:13" s="201" customFormat="1" ht="15" customHeight="1">
      <c r="A3" s="200" t="str">
        <f>[1]BYDEPT!A2</f>
        <v>JANUARY 1-DECEMBER 31, 2017</v>
      </c>
      <c r="E3" s="200"/>
      <c r="F3" s="202"/>
      <c r="G3" s="200"/>
      <c r="K3" s="200"/>
      <c r="L3" s="200"/>
      <c r="M3" s="203"/>
    </row>
    <row r="4" spans="1:13" s="201" customFormat="1" ht="15" customHeight="1">
      <c r="A4" s="200" t="s">
        <v>207</v>
      </c>
      <c r="F4" s="204"/>
      <c r="L4" s="200"/>
      <c r="M4" s="205"/>
    </row>
    <row r="5" spans="1:13" s="201" customFormat="1" ht="10.5" customHeight="1">
      <c r="A5" s="200"/>
      <c r="F5" s="204"/>
      <c r="L5" s="200"/>
      <c r="M5" s="205"/>
    </row>
    <row r="6" spans="1:13" s="201" customFormat="1" ht="15" customHeight="1">
      <c r="A6" s="206" t="s">
        <v>208</v>
      </c>
      <c r="F6" s="204"/>
      <c r="G6" s="206" t="s">
        <v>209</v>
      </c>
      <c r="L6" s="200"/>
      <c r="M6" s="205"/>
    </row>
    <row r="7" spans="1:13" s="201" customFormat="1" ht="15" customHeight="1">
      <c r="A7" s="480" t="s">
        <v>210</v>
      </c>
      <c r="B7" s="482" t="s">
        <v>211</v>
      </c>
      <c r="C7" s="482"/>
      <c r="D7" s="482"/>
      <c r="E7" s="482"/>
      <c r="F7" s="207"/>
      <c r="G7" s="483" t="s">
        <v>210</v>
      </c>
      <c r="H7" s="484" t="s">
        <v>211</v>
      </c>
      <c r="I7" s="484"/>
      <c r="J7" s="484"/>
      <c r="K7" s="484"/>
      <c r="L7" s="485" t="s">
        <v>2</v>
      </c>
      <c r="M7" s="477" t="s">
        <v>212</v>
      </c>
    </row>
    <row r="8" spans="1:13" ht="16.5" customHeight="1">
      <c r="A8" s="481"/>
      <c r="B8" s="208" t="s">
        <v>213</v>
      </c>
      <c r="C8" s="208" t="s">
        <v>214</v>
      </c>
      <c r="D8" s="208" t="s">
        <v>215</v>
      </c>
      <c r="E8" s="208" t="s">
        <v>44</v>
      </c>
      <c r="F8" s="207"/>
      <c r="G8" s="484"/>
      <c r="H8" s="209" t="s">
        <v>213</v>
      </c>
      <c r="I8" s="209" t="s">
        <v>214</v>
      </c>
      <c r="J8" s="209" t="s">
        <v>215</v>
      </c>
      <c r="K8" s="210" t="s">
        <v>44</v>
      </c>
      <c r="L8" s="486"/>
      <c r="M8" s="478"/>
    </row>
    <row r="9" spans="1:13" s="218" customFormat="1" ht="16.5" customHeight="1">
      <c r="A9" s="212" t="s">
        <v>216</v>
      </c>
      <c r="B9" s="213">
        <f>B34+B32+B24+B20+B18+B10+B21+B22+B30</f>
        <v>-649821</v>
      </c>
      <c r="C9" s="213">
        <f>C34+C32+C24+C20+C18+C10+C21+C22+C30</f>
        <v>-5940593</v>
      </c>
      <c r="D9" s="213">
        <f>D34+D32+D24+D20+D18+D10+D21+D22+D30</f>
        <v>-119442650</v>
      </c>
      <c r="E9" s="214">
        <f>E34+E32+E24+E20+E18+E10+E21+E22+E30</f>
        <v>-126033064</v>
      </c>
      <c r="F9" s="213"/>
      <c r="G9" s="215"/>
      <c r="H9" s="213">
        <f>H34+H32+H24+H20+H18+H10+H21+H22+H30</f>
        <v>649821</v>
      </c>
      <c r="I9" s="213">
        <f>I34+I32+I24+I20+I18+I10+I21+I22+I30</f>
        <v>9939593</v>
      </c>
      <c r="J9" s="213">
        <f>J34+J32+J24+J20+J18+J10+J21+J22+J30</f>
        <v>115443650</v>
      </c>
      <c r="K9" s="214">
        <f>K34+K32+K24+K20+K18+K10+K21+K22+K30</f>
        <v>126033064</v>
      </c>
      <c r="L9" s="216"/>
      <c r="M9" s="217"/>
    </row>
    <row r="10" spans="1:13" s="225" customFormat="1" ht="27.75" customHeight="1">
      <c r="A10" s="219" t="s">
        <v>217</v>
      </c>
      <c r="B10" s="220"/>
      <c r="C10" s="220">
        <v>-4384938</v>
      </c>
      <c r="D10" s="220"/>
      <c r="E10" s="216">
        <f>SUM(B10:D10)</f>
        <v>-4384938</v>
      </c>
      <c r="F10" s="220"/>
      <c r="G10" s="215"/>
      <c r="H10" s="221">
        <f>H11+H12+H14+H13</f>
        <v>0</v>
      </c>
      <c r="I10" s="221">
        <f>I11+I12+I14+I13</f>
        <v>4384938</v>
      </c>
      <c r="J10" s="221">
        <f>J11+J12+J14+J13</f>
        <v>0</v>
      </c>
      <c r="K10" s="222">
        <f>K11+K12+K14+K13</f>
        <v>4384938</v>
      </c>
      <c r="L10" s="223" t="s">
        <v>218</v>
      </c>
      <c r="M10" s="224" t="s">
        <v>219</v>
      </c>
    </row>
    <row r="11" spans="1:13" s="225" customFormat="1" ht="16.5" customHeight="1">
      <c r="A11" s="226"/>
      <c r="B11" s="227"/>
      <c r="C11" s="227"/>
      <c r="D11" s="227"/>
      <c r="E11" s="228"/>
      <c r="F11" s="227"/>
      <c r="G11" s="177" t="s">
        <v>220</v>
      </c>
      <c r="H11" s="229"/>
      <c r="I11" s="229">
        <v>2000000</v>
      </c>
      <c r="J11" s="229"/>
      <c r="K11" s="230">
        <f>SUM(H11:J11)</f>
        <v>2000000</v>
      </c>
      <c r="L11" s="231" t="s">
        <v>221</v>
      </c>
      <c r="M11" s="232"/>
    </row>
    <row r="12" spans="1:13" s="225" customFormat="1" ht="24.75" customHeight="1">
      <c r="A12" s="226"/>
      <c r="B12" s="227"/>
      <c r="C12" s="227"/>
      <c r="D12" s="227"/>
      <c r="E12" s="228"/>
      <c r="F12" s="227"/>
      <c r="G12" s="233" t="s">
        <v>222</v>
      </c>
      <c r="H12" s="234"/>
      <c r="I12" s="234">
        <v>749563</v>
      </c>
      <c r="J12" s="234"/>
      <c r="K12" s="235">
        <f>SUM(H12:J12)</f>
        <v>749563</v>
      </c>
      <c r="L12" s="236" t="s">
        <v>223</v>
      </c>
      <c r="M12" s="232"/>
    </row>
    <row r="13" spans="1:13" s="225" customFormat="1" ht="54" customHeight="1">
      <c r="A13" s="226"/>
      <c r="B13" s="227"/>
      <c r="C13" s="227"/>
      <c r="D13" s="227"/>
      <c r="E13" s="228"/>
      <c r="F13" s="227"/>
      <c r="G13" s="233" t="s">
        <v>224</v>
      </c>
      <c r="H13" s="234"/>
      <c r="I13" s="234">
        <v>177678</v>
      </c>
      <c r="J13" s="234"/>
      <c r="K13" s="235">
        <f>SUM(H13:J13)</f>
        <v>177678</v>
      </c>
      <c r="L13" s="236" t="s">
        <v>225</v>
      </c>
      <c r="M13" s="232"/>
    </row>
    <row r="14" spans="1:13" s="225" customFormat="1" ht="16.5" customHeight="1">
      <c r="A14" s="226"/>
      <c r="B14" s="229"/>
      <c r="C14" s="229"/>
      <c r="D14" s="229"/>
      <c r="E14" s="230"/>
      <c r="F14" s="229"/>
      <c r="G14" s="177" t="s">
        <v>363</v>
      </c>
      <c r="H14" s="237">
        <f>SUM(H15:H16)</f>
        <v>0</v>
      </c>
      <c r="I14" s="237">
        <f>SUM(I15:I16)</f>
        <v>1457697</v>
      </c>
      <c r="J14" s="237">
        <f>SUM(J15:J16)</f>
        <v>0</v>
      </c>
      <c r="K14" s="238">
        <f>SUM(K15:K16)</f>
        <v>1457697</v>
      </c>
      <c r="L14" s="239"/>
      <c r="M14" s="232"/>
    </row>
    <row r="15" spans="1:13" s="225" customFormat="1" ht="37.5" customHeight="1">
      <c r="A15" s="240"/>
      <c r="B15" s="227"/>
      <c r="C15" s="227"/>
      <c r="D15" s="227"/>
      <c r="E15" s="228"/>
      <c r="F15" s="227"/>
      <c r="G15" s="380" t="s">
        <v>364</v>
      </c>
      <c r="H15" s="234"/>
      <c r="I15" s="234">
        <v>1436601</v>
      </c>
      <c r="J15" s="234"/>
      <c r="K15" s="235">
        <f>SUM(H15:J15)</f>
        <v>1436601</v>
      </c>
      <c r="L15" s="236" t="s">
        <v>226</v>
      </c>
      <c r="M15" s="232"/>
    </row>
    <row r="16" spans="1:13" s="225" customFormat="1" ht="15" customHeight="1">
      <c r="A16" s="240"/>
      <c r="B16" s="227"/>
      <c r="C16" s="227"/>
      <c r="D16" s="227"/>
      <c r="E16" s="228"/>
      <c r="F16" s="227"/>
      <c r="G16" s="381" t="s">
        <v>365</v>
      </c>
      <c r="H16" s="227"/>
      <c r="I16" s="229">
        <v>21096</v>
      </c>
      <c r="J16" s="229"/>
      <c r="K16" s="230">
        <f>SUM(H16:J16)</f>
        <v>21096</v>
      </c>
      <c r="L16" s="242" t="s">
        <v>227</v>
      </c>
      <c r="M16" s="232"/>
    </row>
    <row r="17" spans="1:13" s="225" customFormat="1" ht="15" customHeight="1">
      <c r="A17" s="240"/>
      <c r="B17" s="227"/>
      <c r="C17" s="227"/>
      <c r="D17" s="227"/>
      <c r="E17" s="228"/>
      <c r="F17" s="227"/>
      <c r="G17" s="241"/>
      <c r="H17" s="227"/>
      <c r="I17" s="229"/>
      <c r="J17" s="229"/>
      <c r="K17" s="230"/>
      <c r="L17" s="243"/>
      <c r="M17" s="244"/>
    </row>
    <row r="18" spans="1:13" s="250" customFormat="1" ht="26.25" customHeight="1">
      <c r="A18" s="245" t="s">
        <v>228</v>
      </c>
      <c r="B18" s="246"/>
      <c r="C18" s="246"/>
      <c r="D18" s="246">
        <v>-6000000</v>
      </c>
      <c r="E18" s="247">
        <f>SUM(B18:D18)</f>
        <v>-6000000</v>
      </c>
      <c r="F18" s="246"/>
      <c r="G18" s="245" t="s">
        <v>229</v>
      </c>
      <c r="H18" s="246"/>
      <c r="I18" s="246"/>
      <c r="J18" s="246">
        <v>6000000</v>
      </c>
      <c r="K18" s="247">
        <f>SUM(H18:J18)</f>
        <v>6000000</v>
      </c>
      <c r="L18" s="248" t="s">
        <v>230</v>
      </c>
      <c r="M18" s="249" t="s">
        <v>231</v>
      </c>
    </row>
    <row r="19" spans="1:13" ht="9" customHeight="1">
      <c r="A19" s="226"/>
      <c r="B19" s="251"/>
      <c r="C19" s="251"/>
      <c r="D19" s="251"/>
      <c r="E19" s="252"/>
      <c r="F19" s="251"/>
      <c r="G19" s="253"/>
      <c r="H19" s="251"/>
      <c r="I19" s="251"/>
      <c r="J19" s="251"/>
      <c r="K19" s="252"/>
      <c r="L19" s="254"/>
      <c r="M19" s="255"/>
    </row>
    <row r="20" spans="1:13" ht="27" customHeight="1">
      <c r="A20" s="245" t="s">
        <v>232</v>
      </c>
      <c r="B20" s="246"/>
      <c r="C20" s="246"/>
      <c r="D20" s="246">
        <v>-109313555</v>
      </c>
      <c r="E20" s="247">
        <f>SUM(B20:D20)</f>
        <v>-109313555</v>
      </c>
      <c r="F20" s="246"/>
      <c r="G20" s="245" t="s">
        <v>229</v>
      </c>
      <c r="H20" s="246"/>
      <c r="I20" s="246"/>
      <c r="J20" s="246">
        <v>109313555</v>
      </c>
      <c r="K20" s="247">
        <f>SUM(H20:J20)</f>
        <v>109313555</v>
      </c>
      <c r="L20" s="248" t="s">
        <v>233</v>
      </c>
      <c r="M20" s="249" t="s">
        <v>234</v>
      </c>
    </row>
    <row r="21" spans="1:13" ht="32.25" customHeight="1">
      <c r="A21" s="245" t="s">
        <v>232</v>
      </c>
      <c r="B21" s="246"/>
      <c r="C21" s="246"/>
      <c r="D21" s="246">
        <v>-130095</v>
      </c>
      <c r="E21" s="247">
        <f>SUM(B21:D21)</f>
        <v>-130095</v>
      </c>
      <c r="F21" s="246"/>
      <c r="G21" s="245" t="s">
        <v>235</v>
      </c>
      <c r="H21" s="246"/>
      <c r="I21" s="246"/>
      <c r="J21" s="246">
        <v>130095</v>
      </c>
      <c r="K21" s="247">
        <f>SUM(H21:J21)</f>
        <v>130095</v>
      </c>
      <c r="L21" s="248" t="s">
        <v>236</v>
      </c>
      <c r="M21" s="249" t="s">
        <v>237</v>
      </c>
    </row>
    <row r="22" spans="1:13" ht="32.25" customHeight="1">
      <c r="A22" s="245" t="s">
        <v>232</v>
      </c>
      <c r="B22" s="246"/>
      <c r="C22" s="246">
        <v>-36006</v>
      </c>
      <c r="D22" s="246"/>
      <c r="E22" s="247">
        <f>SUM(B22:D22)</f>
        <v>-36006</v>
      </c>
      <c r="F22" s="246"/>
      <c r="G22" s="245" t="s">
        <v>235</v>
      </c>
      <c r="H22" s="246"/>
      <c r="I22" s="246">
        <v>36006</v>
      </c>
      <c r="J22" s="246"/>
      <c r="K22" s="247">
        <f>SUM(H22:J22)</f>
        <v>36006</v>
      </c>
      <c r="L22" s="248" t="s">
        <v>238</v>
      </c>
      <c r="M22" s="249" t="s">
        <v>237</v>
      </c>
    </row>
    <row r="23" spans="1:13" s="250" customFormat="1" ht="9" customHeight="1">
      <c r="A23" s="226"/>
      <c r="B23" s="256"/>
      <c r="C23" s="256"/>
      <c r="D23" s="256"/>
      <c r="E23" s="257"/>
      <c r="F23" s="258"/>
      <c r="G23" s="177"/>
      <c r="H23" s="256"/>
      <c r="I23" s="256"/>
      <c r="J23" s="256"/>
      <c r="K23" s="257"/>
      <c r="L23" s="254"/>
      <c r="M23" s="255"/>
    </row>
    <row r="24" spans="1:13" s="250" customFormat="1" ht="15" customHeight="1">
      <c r="A24" s="259" t="s">
        <v>239</v>
      </c>
      <c r="B24" s="260">
        <v>-2593</v>
      </c>
      <c r="C24" s="260"/>
      <c r="D24" s="260"/>
      <c r="E24" s="261">
        <f>SUM(B24:D24)</f>
        <v>-2593</v>
      </c>
      <c r="F24" s="258"/>
      <c r="G24" s="259"/>
      <c r="H24" s="262">
        <f>SUM(H25:H28)</f>
        <v>2593</v>
      </c>
      <c r="I24" s="262">
        <f>SUM(I25:I28)</f>
        <v>0</v>
      </c>
      <c r="J24" s="262">
        <f>SUM(J25:J28)</f>
        <v>0</v>
      </c>
      <c r="K24" s="263">
        <f>SUM(K25:K28)</f>
        <v>2593</v>
      </c>
      <c r="L24" s="255"/>
      <c r="M24" s="255"/>
    </row>
    <row r="25" spans="1:13" s="250" customFormat="1" ht="15" customHeight="1">
      <c r="A25" s="259"/>
      <c r="B25" s="260"/>
      <c r="C25" s="260"/>
      <c r="D25" s="260"/>
      <c r="E25" s="261"/>
      <c r="F25" s="258"/>
      <c r="G25" s="177" t="s">
        <v>232</v>
      </c>
      <c r="H25" s="256">
        <v>291</v>
      </c>
      <c r="I25" s="256"/>
      <c r="J25" s="256"/>
      <c r="K25" s="257">
        <f>SUM(H25:J25)</f>
        <v>291</v>
      </c>
      <c r="L25" s="479" t="s">
        <v>240</v>
      </c>
      <c r="M25" s="255"/>
    </row>
    <row r="26" spans="1:13" s="250" customFormat="1" ht="15" customHeight="1">
      <c r="A26" s="259"/>
      <c r="B26" s="260"/>
      <c r="C26" s="260"/>
      <c r="D26" s="260"/>
      <c r="E26" s="261"/>
      <c r="F26" s="258"/>
      <c r="G26" s="177" t="s">
        <v>241</v>
      </c>
      <c r="H26" s="256">
        <v>283</v>
      </c>
      <c r="I26" s="256"/>
      <c r="J26" s="256"/>
      <c r="K26" s="257">
        <f>SUM(H26:J26)</f>
        <v>283</v>
      </c>
      <c r="L26" s="479"/>
      <c r="M26" s="255"/>
    </row>
    <row r="27" spans="1:13" s="250" customFormat="1" ht="15" customHeight="1">
      <c r="A27" s="259"/>
      <c r="B27" s="260"/>
      <c r="C27" s="260"/>
      <c r="D27" s="260"/>
      <c r="E27" s="261"/>
      <c r="F27" s="258"/>
      <c r="G27" s="177" t="s">
        <v>242</v>
      </c>
      <c r="H27" s="256">
        <v>285</v>
      </c>
      <c r="I27" s="256"/>
      <c r="J27" s="256"/>
      <c r="K27" s="257">
        <f>SUM(H27:J27)</f>
        <v>285</v>
      </c>
      <c r="L27" s="479"/>
      <c r="M27" s="255"/>
    </row>
    <row r="28" spans="1:13" s="250" customFormat="1" ht="15" customHeight="1">
      <c r="A28" s="259"/>
      <c r="B28" s="260"/>
      <c r="C28" s="260"/>
      <c r="D28" s="260"/>
      <c r="E28" s="261"/>
      <c r="F28" s="258"/>
      <c r="G28" s="177" t="s">
        <v>243</v>
      </c>
      <c r="H28" s="256">
        <v>1734</v>
      </c>
      <c r="I28" s="256"/>
      <c r="J28" s="256"/>
      <c r="K28" s="257">
        <f>SUM(H28:J28)</f>
        <v>1734</v>
      </c>
      <c r="L28" s="479"/>
      <c r="M28" s="255"/>
    </row>
    <row r="29" spans="1:13" s="250" customFormat="1" ht="15" customHeight="1">
      <c r="A29" s="259"/>
      <c r="B29" s="260"/>
      <c r="C29" s="260"/>
      <c r="D29" s="260"/>
      <c r="E29" s="261"/>
      <c r="F29" s="258"/>
      <c r="G29" s="177"/>
      <c r="H29" s="256"/>
      <c r="I29" s="256"/>
      <c r="J29" s="256"/>
      <c r="K29" s="257"/>
      <c r="L29" s="264"/>
      <c r="M29" s="255"/>
    </row>
    <row r="30" spans="1:13" s="250" customFormat="1" ht="33" customHeight="1">
      <c r="A30" s="245" t="s">
        <v>229</v>
      </c>
      <c r="B30" s="265"/>
      <c r="C30" s="265"/>
      <c r="D30" s="265">
        <v>-3999000</v>
      </c>
      <c r="E30" s="247">
        <f>SUM(B30:D30)</f>
        <v>-3999000</v>
      </c>
      <c r="F30" s="266"/>
      <c r="G30" s="245" t="s">
        <v>244</v>
      </c>
      <c r="H30" s="265"/>
      <c r="I30" s="265">
        <v>3999000</v>
      </c>
      <c r="J30" s="265"/>
      <c r="K30" s="247">
        <f>SUM(H30:J30)</f>
        <v>3999000</v>
      </c>
      <c r="L30" s="248" t="s">
        <v>245</v>
      </c>
      <c r="M30" s="249" t="s">
        <v>246</v>
      </c>
    </row>
    <row r="31" spans="1:13" s="250" customFormat="1" ht="9.75" customHeight="1">
      <c r="A31" s="259"/>
      <c r="B31" s="256"/>
      <c r="C31" s="256"/>
      <c r="D31" s="256"/>
      <c r="E31" s="257"/>
      <c r="F31" s="258"/>
      <c r="G31" s="177"/>
      <c r="H31" s="256"/>
      <c r="I31" s="256"/>
      <c r="J31" s="256"/>
      <c r="K31" s="257"/>
      <c r="L31" s="254"/>
      <c r="M31" s="255"/>
    </row>
    <row r="32" spans="1:13" ht="76.5" customHeight="1">
      <c r="A32" s="267" t="s">
        <v>247</v>
      </c>
      <c r="B32" s="246"/>
      <c r="C32" s="246">
        <f>-1517649-2000</f>
        <v>-1519649</v>
      </c>
      <c r="D32" s="246"/>
      <c r="E32" s="247">
        <f>SUM(B32:D32)</f>
        <v>-1519649</v>
      </c>
      <c r="F32" s="246"/>
      <c r="G32" s="245" t="s">
        <v>235</v>
      </c>
      <c r="H32" s="246"/>
      <c r="I32" s="246">
        <f>1517649+2000</f>
        <v>1519649</v>
      </c>
      <c r="J32" s="246"/>
      <c r="K32" s="247">
        <f>SUM(H32:J32)</f>
        <v>1519649</v>
      </c>
      <c r="L32" s="268" t="s">
        <v>248</v>
      </c>
      <c r="M32" s="249" t="s">
        <v>249</v>
      </c>
    </row>
    <row r="33" spans="1:13" ht="6.75" customHeight="1">
      <c r="A33" s="269"/>
      <c r="B33" s="251"/>
      <c r="C33" s="251"/>
      <c r="D33" s="251"/>
      <c r="E33" s="252"/>
      <c r="F33" s="251"/>
      <c r="G33" s="253"/>
      <c r="H33" s="251"/>
      <c r="I33" s="251"/>
      <c r="J33" s="251"/>
      <c r="K33" s="252"/>
      <c r="L33" s="270"/>
      <c r="M33" s="271"/>
    </row>
    <row r="34" spans="1:13" ht="39.75" customHeight="1">
      <c r="A34" s="245" t="s">
        <v>235</v>
      </c>
      <c r="B34" s="272">
        <f>-598458-48770</f>
        <v>-647228</v>
      </c>
      <c r="C34" s="272"/>
      <c r="D34" s="272"/>
      <c r="E34" s="273">
        <f>SUM(B34:D34)</f>
        <v>-647228</v>
      </c>
      <c r="F34" s="272"/>
      <c r="G34" s="245" t="s">
        <v>250</v>
      </c>
      <c r="H34" s="272">
        <f>598458+48770</f>
        <v>647228</v>
      </c>
      <c r="I34" s="272"/>
      <c r="J34" s="272"/>
      <c r="K34" s="273">
        <f>SUM(H34:J34)</f>
        <v>647228</v>
      </c>
      <c r="L34" s="274" t="s">
        <v>251</v>
      </c>
      <c r="M34" s="249" t="s">
        <v>252</v>
      </c>
    </row>
    <row r="35" spans="1:13" ht="29.25" customHeight="1">
      <c r="A35" s="275" t="s">
        <v>253</v>
      </c>
      <c r="B35" s="276">
        <f>B36+B40</f>
        <v>-10000000</v>
      </c>
      <c r="C35" s="276">
        <f>C36+C40</f>
        <v>-547045</v>
      </c>
      <c r="D35" s="276">
        <f>D36+D40</f>
        <v>0</v>
      </c>
      <c r="E35" s="277">
        <f>E36+E40</f>
        <v>-10547045</v>
      </c>
      <c r="F35" s="278"/>
      <c r="G35" s="279"/>
      <c r="H35" s="280">
        <f>H36+H40</f>
        <v>0</v>
      </c>
      <c r="I35" s="280">
        <f>I36+I40</f>
        <v>5376084</v>
      </c>
      <c r="J35" s="280">
        <f>J36+J40</f>
        <v>5170961</v>
      </c>
      <c r="K35" s="281">
        <f>K36+K40</f>
        <v>10547045</v>
      </c>
      <c r="L35" s="274"/>
      <c r="M35" s="249"/>
    </row>
    <row r="36" spans="1:13" ht="27" customHeight="1">
      <c r="A36" s="267" t="s">
        <v>254</v>
      </c>
      <c r="B36" s="282"/>
      <c r="C36" s="220">
        <v>-547045</v>
      </c>
      <c r="D36" s="220"/>
      <c r="E36" s="216">
        <f>SUM(B36:D36)</f>
        <v>-547045</v>
      </c>
      <c r="F36" s="282"/>
      <c r="G36" s="245" t="s">
        <v>255</v>
      </c>
      <c r="H36" s="213">
        <f>H37+H38</f>
        <v>0</v>
      </c>
      <c r="I36" s="213">
        <f>I37+I38</f>
        <v>0</v>
      </c>
      <c r="J36" s="213">
        <f>J37+J38</f>
        <v>547045</v>
      </c>
      <c r="K36" s="214">
        <f>K37+K38</f>
        <v>547045</v>
      </c>
      <c r="L36" s="283"/>
      <c r="M36" s="249"/>
    </row>
    <row r="37" spans="1:13" ht="34.5" customHeight="1">
      <c r="A37" s="284"/>
      <c r="B37" s="285"/>
      <c r="C37" s="285"/>
      <c r="D37" s="285"/>
      <c r="E37" s="286"/>
      <c r="F37" s="285"/>
      <c r="G37" s="233"/>
      <c r="H37" s="266"/>
      <c r="I37" s="266">
        <v>547045</v>
      </c>
      <c r="J37" s="266"/>
      <c r="K37" s="287">
        <f>SUM(H37:J37)</f>
        <v>547045</v>
      </c>
      <c r="L37" s="283" t="s">
        <v>256</v>
      </c>
      <c r="M37" s="249" t="s">
        <v>257</v>
      </c>
    </row>
    <row r="38" spans="1:13" ht="18" customHeight="1">
      <c r="A38" s="267"/>
      <c r="B38" s="272"/>
      <c r="C38" s="272"/>
      <c r="D38" s="272"/>
      <c r="E38" s="273"/>
      <c r="F38" s="272"/>
      <c r="G38" s="288"/>
      <c r="H38" s="258"/>
      <c r="I38" s="258">
        <v>-547045</v>
      </c>
      <c r="J38" s="258">
        <v>547045</v>
      </c>
      <c r="K38" s="257">
        <f>SUM(H38:J38)</f>
        <v>0</v>
      </c>
      <c r="L38" s="289" t="s">
        <v>258</v>
      </c>
      <c r="M38" s="290" t="s">
        <v>259</v>
      </c>
    </row>
    <row r="39" spans="1:13" ht="9" customHeight="1">
      <c r="A39" s="267"/>
      <c r="B39" s="272"/>
      <c r="C39" s="272"/>
      <c r="D39" s="272"/>
      <c r="E39" s="273"/>
      <c r="F39" s="272"/>
      <c r="G39" s="288"/>
      <c r="H39" s="258"/>
      <c r="I39" s="258"/>
      <c r="J39" s="258"/>
      <c r="K39" s="257"/>
      <c r="L39" s="289"/>
      <c r="M39" s="290"/>
    </row>
    <row r="40" spans="1:13" ht="92.25" customHeight="1">
      <c r="A40" s="267" t="s">
        <v>260</v>
      </c>
      <c r="B40" s="272">
        <v>-10000000</v>
      </c>
      <c r="C40" s="272"/>
      <c r="D40" s="272"/>
      <c r="E40" s="273">
        <f>SUM(B40:D40)</f>
        <v>-10000000</v>
      </c>
      <c r="F40" s="272"/>
      <c r="G40" s="267" t="s">
        <v>167</v>
      </c>
      <c r="H40" s="291"/>
      <c r="I40" s="291">
        <v>5376084</v>
      </c>
      <c r="J40" s="291">
        <v>4623916</v>
      </c>
      <c r="K40" s="292">
        <f>SUM(H40:J40)</f>
        <v>10000000</v>
      </c>
      <c r="L40" s="293" t="s">
        <v>261</v>
      </c>
      <c r="M40" s="294" t="s">
        <v>262</v>
      </c>
    </row>
    <row r="41" spans="1:13" ht="18" customHeight="1" thickBot="1">
      <c r="A41" s="279" t="s">
        <v>44</v>
      </c>
      <c r="B41" s="295">
        <f>B35+B9</f>
        <v>-10649821</v>
      </c>
      <c r="C41" s="295">
        <f>C35+C9</f>
        <v>-6487638</v>
      </c>
      <c r="D41" s="295">
        <f>D35+D9</f>
        <v>-119442650</v>
      </c>
      <c r="E41" s="296">
        <f>E35+E9</f>
        <v>-136580109</v>
      </c>
      <c r="F41" s="207"/>
      <c r="G41" s="297" t="s">
        <v>44</v>
      </c>
      <c r="H41" s="295">
        <f>H35+H9</f>
        <v>649821</v>
      </c>
      <c r="I41" s="295">
        <f>I35+I9</f>
        <v>15315677</v>
      </c>
      <c r="J41" s="295">
        <f>J35+J9</f>
        <v>120614611</v>
      </c>
      <c r="K41" s="296">
        <f>K35+K9</f>
        <v>136580109</v>
      </c>
      <c r="L41" s="298"/>
      <c r="M41" s="299"/>
    </row>
    <row r="42" spans="1:13" ht="13.5" thickTop="1">
      <c r="A42" s="225"/>
      <c r="B42" s="225"/>
      <c r="C42" s="225"/>
      <c r="D42" s="225"/>
      <c r="E42" s="225"/>
      <c r="F42" s="300"/>
      <c r="G42" s="301"/>
      <c r="H42" s="225"/>
      <c r="I42" s="225"/>
      <c r="J42" s="225"/>
      <c r="K42" s="225"/>
      <c r="L42" s="302"/>
      <c r="M42" s="303"/>
    </row>
    <row r="43" spans="1:13">
      <c r="A43" s="225"/>
      <c r="B43" s="225"/>
      <c r="C43" s="225"/>
      <c r="D43" s="225"/>
      <c r="E43" s="225"/>
      <c r="F43" s="300"/>
      <c r="G43" s="301"/>
      <c r="H43" s="225"/>
      <c r="I43" s="225"/>
      <c r="J43" s="225"/>
      <c r="K43" s="225"/>
      <c r="L43" s="302"/>
      <c r="M43" s="303"/>
    </row>
    <row r="44" spans="1:13">
      <c r="A44" s="225"/>
      <c r="B44" s="225"/>
      <c r="C44" s="225"/>
      <c r="D44" s="225"/>
      <c r="E44" s="225"/>
      <c r="F44" s="300"/>
      <c r="G44" s="301"/>
      <c r="H44" s="225"/>
      <c r="I44" s="225"/>
      <c r="J44" s="225"/>
      <c r="K44" s="225"/>
      <c r="L44" s="302"/>
      <c r="M44" s="304"/>
    </row>
    <row r="45" spans="1:13" s="306" customFormat="1">
      <c r="A45" s="211"/>
      <c r="B45" s="211"/>
      <c r="C45" s="211"/>
      <c r="D45" s="211"/>
      <c r="E45" s="211"/>
      <c r="F45" s="300"/>
      <c r="G45" s="305"/>
      <c r="H45" s="211"/>
      <c r="I45" s="211"/>
      <c r="J45" s="211"/>
      <c r="K45" s="211"/>
      <c r="L45" s="250"/>
    </row>
    <row r="46" spans="1:13" s="306" customFormat="1">
      <c r="A46" s="211"/>
      <c r="B46" s="211"/>
      <c r="C46" s="211"/>
      <c r="D46" s="211"/>
      <c r="E46" s="211"/>
      <c r="F46" s="300"/>
      <c r="G46" s="305"/>
      <c r="H46" s="211"/>
      <c r="I46" s="211"/>
      <c r="J46" s="211"/>
      <c r="K46" s="211"/>
      <c r="L46" s="211"/>
    </row>
    <row r="47" spans="1:13" s="306" customFormat="1">
      <c r="A47" s="211"/>
      <c r="B47" s="211"/>
      <c r="C47" s="211"/>
      <c r="D47" s="211"/>
      <c r="E47" s="211"/>
      <c r="F47" s="300"/>
      <c r="G47" s="305"/>
      <c r="H47" s="211"/>
      <c r="I47" s="211"/>
      <c r="J47" s="211"/>
      <c r="K47" s="211"/>
      <c r="L47" s="211"/>
    </row>
    <row r="48" spans="1:13" s="306" customFormat="1">
      <c r="A48" s="211"/>
      <c r="B48" s="211"/>
      <c r="C48" s="211"/>
      <c r="D48" s="211"/>
      <c r="E48" s="211"/>
      <c r="F48" s="300"/>
      <c r="G48" s="305"/>
      <c r="H48" s="211"/>
      <c r="I48" s="211"/>
      <c r="J48" s="211"/>
      <c r="K48" s="211"/>
      <c r="L48" s="211"/>
    </row>
    <row r="49" spans="1:12" s="306" customFormat="1">
      <c r="A49" s="211"/>
      <c r="B49" s="211"/>
      <c r="C49" s="211"/>
      <c r="D49" s="211"/>
      <c r="E49" s="211"/>
      <c r="F49" s="300"/>
      <c r="G49" s="305"/>
      <c r="H49" s="211"/>
      <c r="I49" s="211"/>
      <c r="J49" s="211"/>
      <c r="K49" s="211"/>
      <c r="L49" s="211"/>
    </row>
    <row r="50" spans="1:12" s="306" customFormat="1">
      <c r="A50" s="211"/>
      <c r="B50" s="211"/>
      <c r="C50" s="211"/>
      <c r="D50" s="211"/>
      <c r="E50" s="211"/>
      <c r="F50" s="300"/>
      <c r="G50" s="305"/>
      <c r="H50" s="211"/>
      <c r="I50" s="211"/>
      <c r="J50" s="211"/>
      <c r="K50" s="211"/>
      <c r="L50" s="211"/>
    </row>
    <row r="51" spans="1:12" s="306" customFormat="1">
      <c r="A51" s="211"/>
      <c r="B51" s="211"/>
      <c r="C51" s="211"/>
      <c r="D51" s="211"/>
      <c r="E51" s="211"/>
      <c r="F51" s="300"/>
      <c r="G51" s="211"/>
      <c r="H51" s="211"/>
      <c r="I51" s="211"/>
      <c r="J51" s="211"/>
      <c r="K51" s="211"/>
      <c r="L51" s="211"/>
    </row>
    <row r="52" spans="1:12" s="306" customFormat="1">
      <c r="A52" s="211"/>
      <c r="B52" s="211"/>
      <c r="C52" s="211"/>
      <c r="D52" s="211"/>
      <c r="E52" s="211"/>
      <c r="F52" s="300"/>
      <c r="G52" s="211"/>
      <c r="H52" s="211"/>
      <c r="I52" s="211"/>
      <c r="J52" s="211"/>
      <c r="K52" s="211"/>
      <c r="L52" s="211"/>
    </row>
    <row r="53" spans="1:12" s="306" customFormat="1">
      <c r="A53" s="211"/>
      <c r="B53" s="211"/>
      <c r="C53" s="211"/>
      <c r="D53" s="211"/>
      <c r="E53" s="211"/>
      <c r="F53" s="300"/>
      <c r="G53" s="211"/>
      <c r="H53" s="211"/>
      <c r="I53" s="211"/>
      <c r="J53" s="211"/>
      <c r="K53" s="211"/>
      <c r="L53" s="211"/>
    </row>
    <row r="54" spans="1:12" s="306" customFormat="1">
      <c r="A54" s="211"/>
      <c r="B54" s="211"/>
      <c r="C54" s="211"/>
      <c r="D54" s="211"/>
      <c r="E54" s="211"/>
      <c r="F54" s="300"/>
      <c r="G54" s="211"/>
      <c r="H54" s="211"/>
      <c r="I54" s="211"/>
      <c r="J54" s="211"/>
      <c r="K54" s="211"/>
      <c r="L54" s="211"/>
    </row>
    <row r="55" spans="1:12" s="306" customFormat="1">
      <c r="A55" s="211"/>
      <c r="B55" s="211"/>
      <c r="C55" s="211"/>
      <c r="D55" s="211"/>
      <c r="E55" s="211"/>
      <c r="F55" s="300"/>
      <c r="G55" s="211"/>
      <c r="H55" s="211"/>
      <c r="I55" s="211"/>
      <c r="J55" s="211"/>
      <c r="K55" s="211"/>
      <c r="L55" s="211"/>
    </row>
    <row r="56" spans="1:12" s="306" customFormat="1">
      <c r="A56" s="211"/>
      <c r="B56" s="211"/>
      <c r="C56" s="211"/>
      <c r="D56" s="211"/>
      <c r="E56" s="211"/>
      <c r="F56" s="300"/>
      <c r="G56" s="211"/>
      <c r="H56" s="211"/>
      <c r="I56" s="211"/>
      <c r="J56" s="211"/>
      <c r="K56" s="211"/>
      <c r="L56" s="211"/>
    </row>
    <row r="57" spans="1:12" s="306" customFormat="1">
      <c r="A57" s="211"/>
      <c r="B57" s="211"/>
      <c r="C57" s="211"/>
      <c r="D57" s="211"/>
      <c r="E57" s="211"/>
      <c r="F57" s="300"/>
      <c r="G57" s="211"/>
      <c r="H57" s="211"/>
      <c r="I57" s="211"/>
      <c r="J57" s="211"/>
      <c r="K57" s="211"/>
      <c r="L57" s="211"/>
    </row>
    <row r="58" spans="1:12" s="306" customFormat="1">
      <c r="A58" s="211"/>
      <c r="B58" s="211"/>
      <c r="C58" s="211"/>
      <c r="D58" s="211"/>
      <c r="E58" s="211"/>
      <c r="F58" s="300"/>
      <c r="G58" s="211"/>
      <c r="H58" s="211"/>
      <c r="I58" s="211"/>
      <c r="J58" s="211"/>
      <c r="K58" s="211"/>
      <c r="L58" s="211"/>
    </row>
    <row r="59" spans="1:12" s="306" customFormat="1">
      <c r="A59" s="211"/>
      <c r="B59" s="211"/>
      <c r="C59" s="211"/>
      <c r="D59" s="211"/>
      <c r="E59" s="211"/>
      <c r="F59" s="300"/>
      <c r="G59" s="211"/>
      <c r="H59" s="211"/>
      <c r="I59" s="211"/>
      <c r="J59" s="211"/>
      <c r="K59" s="211"/>
      <c r="L59" s="211"/>
    </row>
    <row r="60" spans="1:12" s="306" customFormat="1">
      <c r="A60" s="211"/>
      <c r="B60" s="211"/>
      <c r="C60" s="211"/>
      <c r="D60" s="211"/>
      <c r="E60" s="211"/>
      <c r="F60" s="300"/>
      <c r="G60" s="211"/>
      <c r="H60" s="211"/>
      <c r="I60" s="211"/>
      <c r="J60" s="211"/>
      <c r="K60" s="211"/>
      <c r="L60" s="211"/>
    </row>
    <row r="61" spans="1:12">
      <c r="F61" s="300"/>
    </row>
    <row r="62" spans="1:12">
      <c r="F62" s="300"/>
    </row>
    <row r="63" spans="1:12">
      <c r="F63" s="300"/>
    </row>
    <row r="64" spans="1:12">
      <c r="F64" s="300"/>
    </row>
    <row r="65" spans="6:6">
      <c r="F65" s="300"/>
    </row>
    <row r="66" spans="6:6">
      <c r="F66" s="300"/>
    </row>
    <row r="67" spans="6:6">
      <c r="F67" s="300"/>
    </row>
    <row r="68" spans="6:6">
      <c r="F68" s="300"/>
    </row>
    <row r="69" spans="6:6">
      <c r="F69" s="300"/>
    </row>
    <row r="70" spans="6:6">
      <c r="F70" s="300"/>
    </row>
    <row r="71" spans="6:6">
      <c r="F71" s="300"/>
    </row>
    <row r="72" spans="6:6">
      <c r="F72" s="300"/>
    </row>
    <row r="73" spans="6:6">
      <c r="F73" s="300"/>
    </row>
    <row r="74" spans="6:6">
      <c r="F74" s="300"/>
    </row>
    <row r="75" spans="6:6">
      <c r="F75" s="300"/>
    </row>
    <row r="76" spans="6:6">
      <c r="F76" s="300"/>
    </row>
    <row r="77" spans="6:6">
      <c r="F77" s="300"/>
    </row>
    <row r="78" spans="6:6">
      <c r="F78" s="300"/>
    </row>
    <row r="79" spans="6:6">
      <c r="F79" s="300"/>
    </row>
    <row r="80" spans="6:6">
      <c r="F80" s="300"/>
    </row>
    <row r="81" spans="6:6">
      <c r="F81" s="300"/>
    </row>
    <row r="82" spans="6:6">
      <c r="F82" s="300"/>
    </row>
    <row r="83" spans="6:6">
      <c r="F83" s="300"/>
    </row>
    <row r="84" spans="6:6">
      <c r="F84" s="300"/>
    </row>
    <row r="85" spans="6:6">
      <c r="F85" s="300"/>
    </row>
    <row r="86" spans="6:6">
      <c r="F86" s="300"/>
    </row>
    <row r="87" spans="6:6">
      <c r="F87" s="300"/>
    </row>
    <row r="88" spans="6:6">
      <c r="F88" s="300"/>
    </row>
    <row r="89" spans="6:6">
      <c r="F89" s="300"/>
    </row>
  </sheetData>
  <mergeCells count="7">
    <mergeCell ref="M7:M8"/>
    <mergeCell ref="L25:L28"/>
    <mergeCell ref="A7:A8"/>
    <mergeCell ref="B7:E7"/>
    <mergeCell ref="G7:G8"/>
    <mergeCell ref="H7:K7"/>
    <mergeCell ref="L7:L8"/>
  </mergeCells>
  <printOptions gridLines="1"/>
  <pageMargins left="0.31" right="0.25" top="0.38" bottom="0.34" header="0.25" footer="0.2"/>
  <pageSetup paperSize="9" scale="73" orientation="landscape" r:id="rId1"/>
  <headerFooter>
    <oddHeader>&amp;R</oddHeader>
    <oddFooter>&amp;C&amp;P of &amp;N</oddFooter>
  </headerFooter>
  <rowBreaks count="1" manualBreakCount="1">
    <brk id="34" max="12" man="1"/>
  </rowBreaks>
</worksheet>
</file>

<file path=xl/worksheets/sheet4.xml><?xml version="1.0" encoding="utf-8"?>
<worksheet xmlns="http://schemas.openxmlformats.org/spreadsheetml/2006/main" xmlns:r="http://schemas.openxmlformats.org/officeDocument/2006/relationships">
  <sheetPr>
    <tabColor rgb="FFFFFF00"/>
  </sheetPr>
  <dimension ref="A1:M55"/>
  <sheetViews>
    <sheetView zoomScale="106" zoomScaleNormal="106" zoomScaleSheetLayoutView="100" workbookViewId="0">
      <pane xSplit="1" ySplit="8" topLeftCell="C9" activePane="bottomRight" state="frozen"/>
      <selection pane="topRight" activeCell="B1" sqref="B1"/>
      <selection pane="bottomLeft" activeCell="A6" sqref="A6"/>
      <selection pane="bottomRight" activeCell="I15" sqref="I15"/>
    </sheetView>
  </sheetViews>
  <sheetFormatPr defaultRowHeight="12.75"/>
  <cols>
    <col min="1" max="1" width="21.85546875" style="211" customWidth="1"/>
    <col min="2" max="2" width="10.85546875" style="211" hidden="1" customWidth="1"/>
    <col min="3" max="3" width="10.7109375" style="211" customWidth="1"/>
    <col min="4" max="4" width="11.42578125" style="211" customWidth="1"/>
    <col min="5" max="5" width="10.7109375" style="211" customWidth="1"/>
    <col min="6" max="6" width="2.42578125" style="204" customWidth="1"/>
    <col min="7" max="7" width="17.5703125" style="211" customWidth="1"/>
    <col min="8" max="8" width="10.7109375" style="211" hidden="1" customWidth="1"/>
    <col min="9" max="9" width="10.28515625" style="211" customWidth="1"/>
    <col min="10" max="11" width="10.7109375" style="211" customWidth="1"/>
    <col min="12" max="12" width="35" style="211" customWidth="1"/>
    <col min="13" max="13" width="32" style="306" customWidth="1"/>
    <col min="14" max="237" width="9.140625" style="211"/>
    <col min="238" max="238" width="32.28515625" style="211" customWidth="1"/>
    <col min="239" max="239" width="10" style="211" customWidth="1"/>
    <col min="240" max="240" width="11" style="211" customWidth="1"/>
    <col min="241" max="241" width="11.140625" style="211" customWidth="1"/>
    <col min="242" max="242" width="13.42578125" style="211" customWidth="1"/>
    <col min="243" max="243" width="59.42578125" style="211" customWidth="1"/>
    <col min="244" max="244" width="19.7109375" style="211" customWidth="1"/>
    <col min="245" max="245" width="14.7109375" style="211" customWidth="1"/>
    <col min="246" max="493" width="9.140625" style="211"/>
    <col min="494" max="494" width="32.28515625" style="211" customWidth="1"/>
    <col min="495" max="495" width="10" style="211" customWidth="1"/>
    <col min="496" max="496" width="11" style="211" customWidth="1"/>
    <col min="497" max="497" width="11.140625" style="211" customWidth="1"/>
    <col min="498" max="498" width="13.42578125" style="211" customWidth="1"/>
    <col min="499" max="499" width="59.42578125" style="211" customWidth="1"/>
    <col min="500" max="500" width="19.7109375" style="211" customWidth="1"/>
    <col min="501" max="501" width="14.7109375" style="211" customWidth="1"/>
    <col min="502" max="749" width="9.140625" style="211"/>
    <col min="750" max="750" width="32.28515625" style="211" customWidth="1"/>
    <col min="751" max="751" width="10" style="211" customWidth="1"/>
    <col min="752" max="752" width="11" style="211" customWidth="1"/>
    <col min="753" max="753" width="11.140625" style="211" customWidth="1"/>
    <col min="754" max="754" width="13.42578125" style="211" customWidth="1"/>
    <col min="755" max="755" width="59.42578125" style="211" customWidth="1"/>
    <col min="756" max="756" width="19.7109375" style="211" customWidth="1"/>
    <col min="757" max="757" width="14.7109375" style="211" customWidth="1"/>
    <col min="758" max="1005" width="9.140625" style="211"/>
    <col min="1006" max="1006" width="32.28515625" style="211" customWidth="1"/>
    <col min="1007" max="1007" width="10" style="211" customWidth="1"/>
    <col min="1008" max="1008" width="11" style="211" customWidth="1"/>
    <col min="1009" max="1009" width="11.140625" style="211" customWidth="1"/>
    <col min="1010" max="1010" width="13.42578125" style="211" customWidth="1"/>
    <col min="1011" max="1011" width="59.42578125" style="211" customWidth="1"/>
    <col min="1012" max="1012" width="19.7109375" style="211" customWidth="1"/>
    <col min="1013" max="1013" width="14.7109375" style="211" customWidth="1"/>
    <col min="1014" max="1261" width="9.140625" style="211"/>
    <col min="1262" max="1262" width="32.28515625" style="211" customWidth="1"/>
    <col min="1263" max="1263" width="10" style="211" customWidth="1"/>
    <col min="1264" max="1264" width="11" style="211" customWidth="1"/>
    <col min="1265" max="1265" width="11.140625" style="211" customWidth="1"/>
    <col min="1266" max="1266" width="13.42578125" style="211" customWidth="1"/>
    <col min="1267" max="1267" width="59.42578125" style="211" customWidth="1"/>
    <col min="1268" max="1268" width="19.7109375" style="211" customWidth="1"/>
    <col min="1269" max="1269" width="14.7109375" style="211" customWidth="1"/>
    <col min="1270" max="1517" width="9.140625" style="211"/>
    <col min="1518" max="1518" width="32.28515625" style="211" customWidth="1"/>
    <col min="1519" max="1519" width="10" style="211" customWidth="1"/>
    <col min="1520" max="1520" width="11" style="211" customWidth="1"/>
    <col min="1521" max="1521" width="11.140625" style="211" customWidth="1"/>
    <col min="1522" max="1522" width="13.42578125" style="211" customWidth="1"/>
    <col min="1523" max="1523" width="59.42578125" style="211" customWidth="1"/>
    <col min="1524" max="1524" width="19.7109375" style="211" customWidth="1"/>
    <col min="1525" max="1525" width="14.7109375" style="211" customWidth="1"/>
    <col min="1526" max="1773" width="9.140625" style="211"/>
    <col min="1774" max="1774" width="32.28515625" style="211" customWidth="1"/>
    <col min="1775" max="1775" width="10" style="211" customWidth="1"/>
    <col min="1776" max="1776" width="11" style="211" customWidth="1"/>
    <col min="1777" max="1777" width="11.140625" style="211" customWidth="1"/>
    <col min="1778" max="1778" width="13.42578125" style="211" customWidth="1"/>
    <col min="1779" max="1779" width="59.42578125" style="211" customWidth="1"/>
    <col min="1780" max="1780" width="19.7109375" style="211" customWidth="1"/>
    <col min="1781" max="1781" width="14.7109375" style="211" customWidth="1"/>
    <col min="1782" max="2029" width="9.140625" style="211"/>
    <col min="2030" max="2030" width="32.28515625" style="211" customWidth="1"/>
    <col min="2031" max="2031" width="10" style="211" customWidth="1"/>
    <col min="2032" max="2032" width="11" style="211" customWidth="1"/>
    <col min="2033" max="2033" width="11.140625" style="211" customWidth="1"/>
    <col min="2034" max="2034" width="13.42578125" style="211" customWidth="1"/>
    <col min="2035" max="2035" width="59.42578125" style="211" customWidth="1"/>
    <col min="2036" max="2036" width="19.7109375" style="211" customWidth="1"/>
    <col min="2037" max="2037" width="14.7109375" style="211" customWidth="1"/>
    <col min="2038" max="2285" width="9.140625" style="211"/>
    <col min="2286" max="2286" width="32.28515625" style="211" customWidth="1"/>
    <col min="2287" max="2287" width="10" style="211" customWidth="1"/>
    <col min="2288" max="2288" width="11" style="211" customWidth="1"/>
    <col min="2289" max="2289" width="11.140625" style="211" customWidth="1"/>
    <col min="2290" max="2290" width="13.42578125" style="211" customWidth="1"/>
    <col min="2291" max="2291" width="59.42578125" style="211" customWidth="1"/>
    <col min="2292" max="2292" width="19.7109375" style="211" customWidth="1"/>
    <col min="2293" max="2293" width="14.7109375" style="211" customWidth="1"/>
    <col min="2294" max="2541" width="9.140625" style="211"/>
    <col min="2542" max="2542" width="32.28515625" style="211" customWidth="1"/>
    <col min="2543" max="2543" width="10" style="211" customWidth="1"/>
    <col min="2544" max="2544" width="11" style="211" customWidth="1"/>
    <col min="2545" max="2545" width="11.140625" style="211" customWidth="1"/>
    <col min="2546" max="2546" width="13.42578125" style="211" customWidth="1"/>
    <col min="2547" max="2547" width="59.42578125" style="211" customWidth="1"/>
    <col min="2548" max="2548" width="19.7109375" style="211" customWidth="1"/>
    <col min="2549" max="2549" width="14.7109375" style="211" customWidth="1"/>
    <col min="2550" max="2797" width="9.140625" style="211"/>
    <col min="2798" max="2798" width="32.28515625" style="211" customWidth="1"/>
    <col min="2799" max="2799" width="10" style="211" customWidth="1"/>
    <col min="2800" max="2800" width="11" style="211" customWidth="1"/>
    <col min="2801" max="2801" width="11.140625" style="211" customWidth="1"/>
    <col min="2802" max="2802" width="13.42578125" style="211" customWidth="1"/>
    <col min="2803" max="2803" width="59.42578125" style="211" customWidth="1"/>
    <col min="2804" max="2804" width="19.7109375" style="211" customWidth="1"/>
    <col min="2805" max="2805" width="14.7109375" style="211" customWidth="1"/>
    <col min="2806" max="3053" width="9.140625" style="211"/>
    <col min="3054" max="3054" width="32.28515625" style="211" customWidth="1"/>
    <col min="3055" max="3055" width="10" style="211" customWidth="1"/>
    <col min="3056" max="3056" width="11" style="211" customWidth="1"/>
    <col min="3057" max="3057" width="11.140625" style="211" customWidth="1"/>
    <col min="3058" max="3058" width="13.42578125" style="211" customWidth="1"/>
    <col min="3059" max="3059" width="59.42578125" style="211" customWidth="1"/>
    <col min="3060" max="3060" width="19.7109375" style="211" customWidth="1"/>
    <col min="3061" max="3061" width="14.7109375" style="211" customWidth="1"/>
    <col min="3062" max="3309" width="9.140625" style="211"/>
    <col min="3310" max="3310" width="32.28515625" style="211" customWidth="1"/>
    <col min="3311" max="3311" width="10" style="211" customWidth="1"/>
    <col min="3312" max="3312" width="11" style="211" customWidth="1"/>
    <col min="3313" max="3313" width="11.140625" style="211" customWidth="1"/>
    <col min="3314" max="3314" width="13.42578125" style="211" customWidth="1"/>
    <col min="3315" max="3315" width="59.42578125" style="211" customWidth="1"/>
    <col min="3316" max="3316" width="19.7109375" style="211" customWidth="1"/>
    <col min="3317" max="3317" width="14.7109375" style="211" customWidth="1"/>
    <col min="3318" max="3565" width="9.140625" style="211"/>
    <col min="3566" max="3566" width="32.28515625" style="211" customWidth="1"/>
    <col min="3567" max="3567" width="10" style="211" customWidth="1"/>
    <col min="3568" max="3568" width="11" style="211" customWidth="1"/>
    <col min="3569" max="3569" width="11.140625" style="211" customWidth="1"/>
    <col min="3570" max="3570" width="13.42578125" style="211" customWidth="1"/>
    <col min="3571" max="3571" width="59.42578125" style="211" customWidth="1"/>
    <col min="3572" max="3572" width="19.7109375" style="211" customWidth="1"/>
    <col min="3573" max="3573" width="14.7109375" style="211" customWidth="1"/>
    <col min="3574" max="3821" width="9.140625" style="211"/>
    <col min="3822" max="3822" width="32.28515625" style="211" customWidth="1"/>
    <col min="3823" max="3823" width="10" style="211" customWidth="1"/>
    <col min="3824" max="3824" width="11" style="211" customWidth="1"/>
    <col min="3825" max="3825" width="11.140625" style="211" customWidth="1"/>
    <col min="3826" max="3826" width="13.42578125" style="211" customWidth="1"/>
    <col min="3827" max="3827" width="59.42578125" style="211" customWidth="1"/>
    <col min="3828" max="3828" width="19.7109375" style="211" customWidth="1"/>
    <col min="3829" max="3829" width="14.7109375" style="211" customWidth="1"/>
    <col min="3830" max="4077" width="9.140625" style="211"/>
    <col min="4078" max="4078" width="32.28515625" style="211" customWidth="1"/>
    <col min="4079" max="4079" width="10" style="211" customWidth="1"/>
    <col min="4080" max="4080" width="11" style="211" customWidth="1"/>
    <col min="4081" max="4081" width="11.140625" style="211" customWidth="1"/>
    <col min="4082" max="4082" width="13.42578125" style="211" customWidth="1"/>
    <col min="4083" max="4083" width="59.42578125" style="211" customWidth="1"/>
    <col min="4084" max="4084" width="19.7109375" style="211" customWidth="1"/>
    <col min="4085" max="4085" width="14.7109375" style="211" customWidth="1"/>
    <col min="4086" max="4333" width="9.140625" style="211"/>
    <col min="4334" max="4334" width="32.28515625" style="211" customWidth="1"/>
    <col min="4335" max="4335" width="10" style="211" customWidth="1"/>
    <col min="4336" max="4336" width="11" style="211" customWidth="1"/>
    <col min="4337" max="4337" width="11.140625" style="211" customWidth="1"/>
    <col min="4338" max="4338" width="13.42578125" style="211" customWidth="1"/>
    <col min="4339" max="4339" width="59.42578125" style="211" customWidth="1"/>
    <col min="4340" max="4340" width="19.7109375" style="211" customWidth="1"/>
    <col min="4341" max="4341" width="14.7109375" style="211" customWidth="1"/>
    <col min="4342" max="4589" width="9.140625" style="211"/>
    <col min="4590" max="4590" width="32.28515625" style="211" customWidth="1"/>
    <col min="4591" max="4591" width="10" style="211" customWidth="1"/>
    <col min="4592" max="4592" width="11" style="211" customWidth="1"/>
    <col min="4593" max="4593" width="11.140625" style="211" customWidth="1"/>
    <col min="4594" max="4594" width="13.42578125" style="211" customWidth="1"/>
    <col min="4595" max="4595" width="59.42578125" style="211" customWidth="1"/>
    <col min="4596" max="4596" width="19.7109375" style="211" customWidth="1"/>
    <col min="4597" max="4597" width="14.7109375" style="211" customWidth="1"/>
    <col min="4598" max="4845" width="9.140625" style="211"/>
    <col min="4846" max="4846" width="32.28515625" style="211" customWidth="1"/>
    <col min="4847" max="4847" width="10" style="211" customWidth="1"/>
    <col min="4848" max="4848" width="11" style="211" customWidth="1"/>
    <col min="4849" max="4849" width="11.140625" style="211" customWidth="1"/>
    <col min="4850" max="4850" width="13.42578125" style="211" customWidth="1"/>
    <col min="4851" max="4851" width="59.42578125" style="211" customWidth="1"/>
    <col min="4852" max="4852" width="19.7109375" style="211" customWidth="1"/>
    <col min="4853" max="4853" width="14.7109375" style="211" customWidth="1"/>
    <col min="4854" max="5101" width="9.140625" style="211"/>
    <col min="5102" max="5102" width="32.28515625" style="211" customWidth="1"/>
    <col min="5103" max="5103" width="10" style="211" customWidth="1"/>
    <col min="5104" max="5104" width="11" style="211" customWidth="1"/>
    <col min="5105" max="5105" width="11.140625" style="211" customWidth="1"/>
    <col min="5106" max="5106" width="13.42578125" style="211" customWidth="1"/>
    <col min="5107" max="5107" width="59.42578125" style="211" customWidth="1"/>
    <col min="5108" max="5108" width="19.7109375" style="211" customWidth="1"/>
    <col min="5109" max="5109" width="14.7109375" style="211" customWidth="1"/>
    <col min="5110" max="5357" width="9.140625" style="211"/>
    <col min="5358" max="5358" width="32.28515625" style="211" customWidth="1"/>
    <col min="5359" max="5359" width="10" style="211" customWidth="1"/>
    <col min="5360" max="5360" width="11" style="211" customWidth="1"/>
    <col min="5361" max="5361" width="11.140625" style="211" customWidth="1"/>
    <col min="5362" max="5362" width="13.42578125" style="211" customWidth="1"/>
    <col min="5363" max="5363" width="59.42578125" style="211" customWidth="1"/>
    <col min="5364" max="5364" width="19.7109375" style="211" customWidth="1"/>
    <col min="5365" max="5365" width="14.7109375" style="211" customWidth="1"/>
    <col min="5366" max="5613" width="9.140625" style="211"/>
    <col min="5614" max="5614" width="32.28515625" style="211" customWidth="1"/>
    <col min="5615" max="5615" width="10" style="211" customWidth="1"/>
    <col min="5616" max="5616" width="11" style="211" customWidth="1"/>
    <col min="5617" max="5617" width="11.140625" style="211" customWidth="1"/>
    <col min="5618" max="5618" width="13.42578125" style="211" customWidth="1"/>
    <col min="5619" max="5619" width="59.42578125" style="211" customWidth="1"/>
    <col min="5620" max="5620" width="19.7109375" style="211" customWidth="1"/>
    <col min="5621" max="5621" width="14.7109375" style="211" customWidth="1"/>
    <col min="5622" max="5869" width="9.140625" style="211"/>
    <col min="5870" max="5870" width="32.28515625" style="211" customWidth="1"/>
    <col min="5871" max="5871" width="10" style="211" customWidth="1"/>
    <col min="5872" max="5872" width="11" style="211" customWidth="1"/>
    <col min="5873" max="5873" width="11.140625" style="211" customWidth="1"/>
    <col min="5874" max="5874" width="13.42578125" style="211" customWidth="1"/>
    <col min="5875" max="5875" width="59.42578125" style="211" customWidth="1"/>
    <col min="5876" max="5876" width="19.7109375" style="211" customWidth="1"/>
    <col min="5877" max="5877" width="14.7109375" style="211" customWidth="1"/>
    <col min="5878" max="6125" width="9.140625" style="211"/>
    <col min="6126" max="6126" width="32.28515625" style="211" customWidth="1"/>
    <col min="6127" max="6127" width="10" style="211" customWidth="1"/>
    <col min="6128" max="6128" width="11" style="211" customWidth="1"/>
    <col min="6129" max="6129" width="11.140625" style="211" customWidth="1"/>
    <col min="6130" max="6130" width="13.42578125" style="211" customWidth="1"/>
    <col min="6131" max="6131" width="59.42578125" style="211" customWidth="1"/>
    <col min="6132" max="6132" width="19.7109375" style="211" customWidth="1"/>
    <col min="6133" max="6133" width="14.7109375" style="211" customWidth="1"/>
    <col min="6134" max="6381" width="9.140625" style="211"/>
    <col min="6382" max="6382" width="32.28515625" style="211" customWidth="1"/>
    <col min="6383" max="6383" width="10" style="211" customWidth="1"/>
    <col min="6384" max="6384" width="11" style="211" customWidth="1"/>
    <col min="6385" max="6385" width="11.140625" style="211" customWidth="1"/>
    <col min="6386" max="6386" width="13.42578125" style="211" customWidth="1"/>
    <col min="6387" max="6387" width="59.42578125" style="211" customWidth="1"/>
    <col min="6388" max="6388" width="19.7109375" style="211" customWidth="1"/>
    <col min="6389" max="6389" width="14.7109375" style="211" customWidth="1"/>
    <col min="6390" max="6637" width="9.140625" style="211"/>
    <col min="6638" max="6638" width="32.28515625" style="211" customWidth="1"/>
    <col min="6639" max="6639" width="10" style="211" customWidth="1"/>
    <col min="6640" max="6640" width="11" style="211" customWidth="1"/>
    <col min="6641" max="6641" width="11.140625" style="211" customWidth="1"/>
    <col min="6642" max="6642" width="13.42578125" style="211" customWidth="1"/>
    <col min="6643" max="6643" width="59.42578125" style="211" customWidth="1"/>
    <col min="6644" max="6644" width="19.7109375" style="211" customWidth="1"/>
    <col min="6645" max="6645" width="14.7109375" style="211" customWidth="1"/>
    <col min="6646" max="6893" width="9.140625" style="211"/>
    <col min="6894" max="6894" width="32.28515625" style="211" customWidth="1"/>
    <col min="6895" max="6895" width="10" style="211" customWidth="1"/>
    <col min="6896" max="6896" width="11" style="211" customWidth="1"/>
    <col min="6897" max="6897" width="11.140625" style="211" customWidth="1"/>
    <col min="6898" max="6898" width="13.42578125" style="211" customWidth="1"/>
    <col min="6899" max="6899" width="59.42578125" style="211" customWidth="1"/>
    <col min="6900" max="6900" width="19.7109375" style="211" customWidth="1"/>
    <col min="6901" max="6901" width="14.7109375" style="211" customWidth="1"/>
    <col min="6902" max="7149" width="9.140625" style="211"/>
    <col min="7150" max="7150" width="32.28515625" style="211" customWidth="1"/>
    <col min="7151" max="7151" width="10" style="211" customWidth="1"/>
    <col min="7152" max="7152" width="11" style="211" customWidth="1"/>
    <col min="7153" max="7153" width="11.140625" style="211" customWidth="1"/>
    <col min="7154" max="7154" width="13.42578125" style="211" customWidth="1"/>
    <col min="7155" max="7155" width="59.42578125" style="211" customWidth="1"/>
    <col min="7156" max="7156" width="19.7109375" style="211" customWidth="1"/>
    <col min="7157" max="7157" width="14.7109375" style="211" customWidth="1"/>
    <col min="7158" max="7405" width="9.140625" style="211"/>
    <col min="7406" max="7406" width="32.28515625" style="211" customWidth="1"/>
    <col min="7407" max="7407" width="10" style="211" customWidth="1"/>
    <col min="7408" max="7408" width="11" style="211" customWidth="1"/>
    <col min="7409" max="7409" width="11.140625" style="211" customWidth="1"/>
    <col min="7410" max="7410" width="13.42578125" style="211" customWidth="1"/>
    <col min="7411" max="7411" width="59.42578125" style="211" customWidth="1"/>
    <col min="7412" max="7412" width="19.7109375" style="211" customWidth="1"/>
    <col min="7413" max="7413" width="14.7109375" style="211" customWidth="1"/>
    <col min="7414" max="7661" width="9.140625" style="211"/>
    <col min="7662" max="7662" width="32.28515625" style="211" customWidth="1"/>
    <col min="7663" max="7663" width="10" style="211" customWidth="1"/>
    <col min="7664" max="7664" width="11" style="211" customWidth="1"/>
    <col min="7665" max="7665" width="11.140625" style="211" customWidth="1"/>
    <col min="7666" max="7666" width="13.42578125" style="211" customWidth="1"/>
    <col min="7667" max="7667" width="59.42578125" style="211" customWidth="1"/>
    <col min="7668" max="7668" width="19.7109375" style="211" customWidth="1"/>
    <col min="7669" max="7669" width="14.7109375" style="211" customWidth="1"/>
    <col min="7670" max="7917" width="9.140625" style="211"/>
    <col min="7918" max="7918" width="32.28515625" style="211" customWidth="1"/>
    <col min="7919" max="7919" width="10" style="211" customWidth="1"/>
    <col min="7920" max="7920" width="11" style="211" customWidth="1"/>
    <col min="7921" max="7921" width="11.140625" style="211" customWidth="1"/>
    <col min="7922" max="7922" width="13.42578125" style="211" customWidth="1"/>
    <col min="7923" max="7923" width="59.42578125" style="211" customWidth="1"/>
    <col min="7924" max="7924" width="19.7109375" style="211" customWidth="1"/>
    <col min="7925" max="7925" width="14.7109375" style="211" customWidth="1"/>
    <col min="7926" max="8173" width="9.140625" style="211"/>
    <col min="8174" max="8174" width="32.28515625" style="211" customWidth="1"/>
    <col min="8175" max="8175" width="10" style="211" customWidth="1"/>
    <col min="8176" max="8176" width="11" style="211" customWidth="1"/>
    <col min="8177" max="8177" width="11.140625" style="211" customWidth="1"/>
    <col min="8178" max="8178" width="13.42578125" style="211" customWidth="1"/>
    <col min="8179" max="8179" width="59.42578125" style="211" customWidth="1"/>
    <col min="8180" max="8180" width="19.7109375" style="211" customWidth="1"/>
    <col min="8181" max="8181" width="14.7109375" style="211" customWidth="1"/>
    <col min="8182" max="8429" width="9.140625" style="211"/>
    <col min="8430" max="8430" width="32.28515625" style="211" customWidth="1"/>
    <col min="8431" max="8431" width="10" style="211" customWidth="1"/>
    <col min="8432" max="8432" width="11" style="211" customWidth="1"/>
    <col min="8433" max="8433" width="11.140625" style="211" customWidth="1"/>
    <col min="8434" max="8434" width="13.42578125" style="211" customWidth="1"/>
    <col min="8435" max="8435" width="59.42578125" style="211" customWidth="1"/>
    <col min="8436" max="8436" width="19.7109375" style="211" customWidth="1"/>
    <col min="8437" max="8437" width="14.7109375" style="211" customWidth="1"/>
    <col min="8438" max="8685" width="9.140625" style="211"/>
    <col min="8686" max="8686" width="32.28515625" style="211" customWidth="1"/>
    <col min="8687" max="8687" width="10" style="211" customWidth="1"/>
    <col min="8688" max="8688" width="11" style="211" customWidth="1"/>
    <col min="8689" max="8689" width="11.140625" style="211" customWidth="1"/>
    <col min="8690" max="8690" width="13.42578125" style="211" customWidth="1"/>
    <col min="8691" max="8691" width="59.42578125" style="211" customWidth="1"/>
    <col min="8692" max="8692" width="19.7109375" style="211" customWidth="1"/>
    <col min="8693" max="8693" width="14.7109375" style="211" customWidth="1"/>
    <col min="8694" max="8941" width="9.140625" style="211"/>
    <col min="8942" max="8942" width="32.28515625" style="211" customWidth="1"/>
    <col min="8943" max="8943" width="10" style="211" customWidth="1"/>
    <col min="8944" max="8944" width="11" style="211" customWidth="1"/>
    <col min="8945" max="8945" width="11.140625" style="211" customWidth="1"/>
    <col min="8946" max="8946" width="13.42578125" style="211" customWidth="1"/>
    <col min="8947" max="8947" width="59.42578125" style="211" customWidth="1"/>
    <col min="8948" max="8948" width="19.7109375" style="211" customWidth="1"/>
    <col min="8949" max="8949" width="14.7109375" style="211" customWidth="1"/>
    <col min="8950" max="9197" width="9.140625" style="211"/>
    <col min="9198" max="9198" width="32.28515625" style="211" customWidth="1"/>
    <col min="9199" max="9199" width="10" style="211" customWidth="1"/>
    <col min="9200" max="9200" width="11" style="211" customWidth="1"/>
    <col min="9201" max="9201" width="11.140625" style="211" customWidth="1"/>
    <col min="9202" max="9202" width="13.42578125" style="211" customWidth="1"/>
    <col min="9203" max="9203" width="59.42578125" style="211" customWidth="1"/>
    <col min="9204" max="9204" width="19.7109375" style="211" customWidth="1"/>
    <col min="9205" max="9205" width="14.7109375" style="211" customWidth="1"/>
    <col min="9206" max="9453" width="9.140625" style="211"/>
    <col min="9454" max="9454" width="32.28515625" style="211" customWidth="1"/>
    <col min="9455" max="9455" width="10" style="211" customWidth="1"/>
    <col min="9456" max="9456" width="11" style="211" customWidth="1"/>
    <col min="9457" max="9457" width="11.140625" style="211" customWidth="1"/>
    <col min="9458" max="9458" width="13.42578125" style="211" customWidth="1"/>
    <col min="9459" max="9459" width="59.42578125" style="211" customWidth="1"/>
    <col min="9460" max="9460" width="19.7109375" style="211" customWidth="1"/>
    <col min="9461" max="9461" width="14.7109375" style="211" customWidth="1"/>
    <col min="9462" max="9709" width="9.140625" style="211"/>
    <col min="9710" max="9710" width="32.28515625" style="211" customWidth="1"/>
    <col min="9711" max="9711" width="10" style="211" customWidth="1"/>
    <col min="9712" max="9712" width="11" style="211" customWidth="1"/>
    <col min="9713" max="9713" width="11.140625" style="211" customWidth="1"/>
    <col min="9714" max="9714" width="13.42578125" style="211" customWidth="1"/>
    <col min="9715" max="9715" width="59.42578125" style="211" customWidth="1"/>
    <col min="9716" max="9716" width="19.7109375" style="211" customWidth="1"/>
    <col min="9717" max="9717" width="14.7109375" style="211" customWidth="1"/>
    <col min="9718" max="9965" width="9.140625" style="211"/>
    <col min="9966" max="9966" width="32.28515625" style="211" customWidth="1"/>
    <col min="9967" max="9967" width="10" style="211" customWidth="1"/>
    <col min="9968" max="9968" width="11" style="211" customWidth="1"/>
    <col min="9969" max="9969" width="11.140625" style="211" customWidth="1"/>
    <col min="9970" max="9970" width="13.42578125" style="211" customWidth="1"/>
    <col min="9971" max="9971" width="59.42578125" style="211" customWidth="1"/>
    <col min="9972" max="9972" width="19.7109375" style="211" customWidth="1"/>
    <col min="9973" max="9973" width="14.7109375" style="211" customWidth="1"/>
    <col min="9974" max="10221" width="9.140625" style="211"/>
    <col min="10222" max="10222" width="32.28515625" style="211" customWidth="1"/>
    <col min="10223" max="10223" width="10" style="211" customWidth="1"/>
    <col min="10224" max="10224" width="11" style="211" customWidth="1"/>
    <col min="10225" max="10225" width="11.140625" style="211" customWidth="1"/>
    <col min="10226" max="10226" width="13.42578125" style="211" customWidth="1"/>
    <col min="10227" max="10227" width="59.42578125" style="211" customWidth="1"/>
    <col min="10228" max="10228" width="19.7109375" style="211" customWidth="1"/>
    <col min="10229" max="10229" width="14.7109375" style="211" customWidth="1"/>
    <col min="10230" max="10477" width="9.140625" style="211"/>
    <col min="10478" max="10478" width="32.28515625" style="211" customWidth="1"/>
    <col min="10479" max="10479" width="10" style="211" customWidth="1"/>
    <col min="10480" max="10480" width="11" style="211" customWidth="1"/>
    <col min="10481" max="10481" width="11.140625" style="211" customWidth="1"/>
    <col min="10482" max="10482" width="13.42578125" style="211" customWidth="1"/>
    <col min="10483" max="10483" width="59.42578125" style="211" customWidth="1"/>
    <col min="10484" max="10484" width="19.7109375" style="211" customWidth="1"/>
    <col min="10485" max="10485" width="14.7109375" style="211" customWidth="1"/>
    <col min="10486" max="10733" width="9.140625" style="211"/>
    <col min="10734" max="10734" width="32.28515625" style="211" customWidth="1"/>
    <col min="10735" max="10735" width="10" style="211" customWidth="1"/>
    <col min="10736" max="10736" width="11" style="211" customWidth="1"/>
    <col min="10737" max="10737" width="11.140625" style="211" customWidth="1"/>
    <col min="10738" max="10738" width="13.42578125" style="211" customWidth="1"/>
    <col min="10739" max="10739" width="59.42578125" style="211" customWidth="1"/>
    <col min="10740" max="10740" width="19.7109375" style="211" customWidth="1"/>
    <col min="10741" max="10741" width="14.7109375" style="211" customWidth="1"/>
    <col min="10742" max="10989" width="9.140625" style="211"/>
    <col min="10990" max="10990" width="32.28515625" style="211" customWidth="1"/>
    <col min="10991" max="10991" width="10" style="211" customWidth="1"/>
    <col min="10992" max="10992" width="11" style="211" customWidth="1"/>
    <col min="10993" max="10993" width="11.140625" style="211" customWidth="1"/>
    <col min="10994" max="10994" width="13.42578125" style="211" customWidth="1"/>
    <col min="10995" max="10995" width="59.42578125" style="211" customWidth="1"/>
    <col min="10996" max="10996" width="19.7109375" style="211" customWidth="1"/>
    <col min="10997" max="10997" width="14.7109375" style="211" customWidth="1"/>
    <col min="10998" max="11245" width="9.140625" style="211"/>
    <col min="11246" max="11246" width="32.28515625" style="211" customWidth="1"/>
    <col min="11247" max="11247" width="10" style="211" customWidth="1"/>
    <col min="11248" max="11248" width="11" style="211" customWidth="1"/>
    <col min="11249" max="11249" width="11.140625" style="211" customWidth="1"/>
    <col min="11250" max="11250" width="13.42578125" style="211" customWidth="1"/>
    <col min="11251" max="11251" width="59.42578125" style="211" customWidth="1"/>
    <col min="11252" max="11252" width="19.7109375" style="211" customWidth="1"/>
    <col min="11253" max="11253" width="14.7109375" style="211" customWidth="1"/>
    <col min="11254" max="11501" width="9.140625" style="211"/>
    <col min="11502" max="11502" width="32.28515625" style="211" customWidth="1"/>
    <col min="11503" max="11503" width="10" style="211" customWidth="1"/>
    <col min="11504" max="11504" width="11" style="211" customWidth="1"/>
    <col min="11505" max="11505" width="11.140625" style="211" customWidth="1"/>
    <col min="11506" max="11506" width="13.42578125" style="211" customWidth="1"/>
    <col min="11507" max="11507" width="59.42578125" style="211" customWidth="1"/>
    <col min="11508" max="11508" width="19.7109375" style="211" customWidth="1"/>
    <col min="11509" max="11509" width="14.7109375" style="211" customWidth="1"/>
    <col min="11510" max="11757" width="9.140625" style="211"/>
    <col min="11758" max="11758" width="32.28515625" style="211" customWidth="1"/>
    <col min="11759" max="11759" width="10" style="211" customWidth="1"/>
    <col min="11760" max="11760" width="11" style="211" customWidth="1"/>
    <col min="11761" max="11761" width="11.140625" style="211" customWidth="1"/>
    <col min="11762" max="11762" width="13.42578125" style="211" customWidth="1"/>
    <col min="11763" max="11763" width="59.42578125" style="211" customWidth="1"/>
    <col min="11764" max="11764" width="19.7109375" style="211" customWidth="1"/>
    <col min="11765" max="11765" width="14.7109375" style="211" customWidth="1"/>
    <col min="11766" max="12013" width="9.140625" style="211"/>
    <col min="12014" max="12014" width="32.28515625" style="211" customWidth="1"/>
    <col min="12015" max="12015" width="10" style="211" customWidth="1"/>
    <col min="12016" max="12016" width="11" style="211" customWidth="1"/>
    <col min="12017" max="12017" width="11.140625" style="211" customWidth="1"/>
    <col min="12018" max="12018" width="13.42578125" style="211" customWidth="1"/>
    <col min="12019" max="12019" width="59.42578125" style="211" customWidth="1"/>
    <col min="12020" max="12020" width="19.7109375" style="211" customWidth="1"/>
    <col min="12021" max="12021" width="14.7109375" style="211" customWidth="1"/>
    <col min="12022" max="12269" width="9.140625" style="211"/>
    <col min="12270" max="12270" width="32.28515625" style="211" customWidth="1"/>
    <col min="12271" max="12271" width="10" style="211" customWidth="1"/>
    <col min="12272" max="12272" width="11" style="211" customWidth="1"/>
    <col min="12273" max="12273" width="11.140625" style="211" customWidth="1"/>
    <col min="12274" max="12274" width="13.42578125" style="211" customWidth="1"/>
    <col min="12275" max="12275" width="59.42578125" style="211" customWidth="1"/>
    <col min="12276" max="12276" width="19.7109375" style="211" customWidth="1"/>
    <col min="12277" max="12277" width="14.7109375" style="211" customWidth="1"/>
    <col min="12278" max="12525" width="9.140625" style="211"/>
    <col min="12526" max="12526" width="32.28515625" style="211" customWidth="1"/>
    <col min="12527" max="12527" width="10" style="211" customWidth="1"/>
    <col min="12528" max="12528" width="11" style="211" customWidth="1"/>
    <col min="12529" max="12529" width="11.140625" style="211" customWidth="1"/>
    <col min="12530" max="12530" width="13.42578125" style="211" customWidth="1"/>
    <col min="12531" max="12531" width="59.42578125" style="211" customWidth="1"/>
    <col min="12532" max="12532" width="19.7109375" style="211" customWidth="1"/>
    <col min="12533" max="12533" width="14.7109375" style="211" customWidth="1"/>
    <col min="12534" max="12781" width="9.140625" style="211"/>
    <col min="12782" max="12782" width="32.28515625" style="211" customWidth="1"/>
    <col min="12783" max="12783" width="10" style="211" customWidth="1"/>
    <col min="12784" max="12784" width="11" style="211" customWidth="1"/>
    <col min="12785" max="12785" width="11.140625" style="211" customWidth="1"/>
    <col min="12786" max="12786" width="13.42578125" style="211" customWidth="1"/>
    <col min="12787" max="12787" width="59.42578125" style="211" customWidth="1"/>
    <col min="12788" max="12788" width="19.7109375" style="211" customWidth="1"/>
    <col min="12789" max="12789" width="14.7109375" style="211" customWidth="1"/>
    <col min="12790" max="13037" width="9.140625" style="211"/>
    <col min="13038" max="13038" width="32.28515625" style="211" customWidth="1"/>
    <col min="13039" max="13039" width="10" style="211" customWidth="1"/>
    <col min="13040" max="13040" width="11" style="211" customWidth="1"/>
    <col min="13041" max="13041" width="11.140625" style="211" customWidth="1"/>
    <col min="13042" max="13042" width="13.42578125" style="211" customWidth="1"/>
    <col min="13043" max="13043" width="59.42578125" style="211" customWidth="1"/>
    <col min="13044" max="13044" width="19.7109375" style="211" customWidth="1"/>
    <col min="13045" max="13045" width="14.7109375" style="211" customWidth="1"/>
    <col min="13046" max="13293" width="9.140625" style="211"/>
    <col min="13294" max="13294" width="32.28515625" style="211" customWidth="1"/>
    <col min="13295" max="13295" width="10" style="211" customWidth="1"/>
    <col min="13296" max="13296" width="11" style="211" customWidth="1"/>
    <col min="13297" max="13297" width="11.140625" style="211" customWidth="1"/>
    <col min="13298" max="13298" width="13.42578125" style="211" customWidth="1"/>
    <col min="13299" max="13299" width="59.42578125" style="211" customWidth="1"/>
    <col min="13300" max="13300" width="19.7109375" style="211" customWidth="1"/>
    <col min="13301" max="13301" width="14.7109375" style="211" customWidth="1"/>
    <col min="13302" max="13549" width="9.140625" style="211"/>
    <col min="13550" max="13550" width="32.28515625" style="211" customWidth="1"/>
    <col min="13551" max="13551" width="10" style="211" customWidth="1"/>
    <col min="13552" max="13552" width="11" style="211" customWidth="1"/>
    <col min="13553" max="13553" width="11.140625" style="211" customWidth="1"/>
    <col min="13554" max="13554" width="13.42578125" style="211" customWidth="1"/>
    <col min="13555" max="13555" width="59.42578125" style="211" customWidth="1"/>
    <col min="13556" max="13556" width="19.7109375" style="211" customWidth="1"/>
    <col min="13557" max="13557" width="14.7109375" style="211" customWidth="1"/>
    <col min="13558" max="13805" width="9.140625" style="211"/>
    <col min="13806" max="13806" width="32.28515625" style="211" customWidth="1"/>
    <col min="13807" max="13807" width="10" style="211" customWidth="1"/>
    <col min="13808" max="13808" width="11" style="211" customWidth="1"/>
    <col min="13809" max="13809" width="11.140625" style="211" customWidth="1"/>
    <col min="13810" max="13810" width="13.42578125" style="211" customWidth="1"/>
    <col min="13811" max="13811" width="59.42578125" style="211" customWidth="1"/>
    <col min="13812" max="13812" width="19.7109375" style="211" customWidth="1"/>
    <col min="13813" max="13813" width="14.7109375" style="211" customWidth="1"/>
    <col min="13814" max="14061" width="9.140625" style="211"/>
    <col min="14062" max="14062" width="32.28515625" style="211" customWidth="1"/>
    <col min="14063" max="14063" width="10" style="211" customWidth="1"/>
    <col min="14064" max="14064" width="11" style="211" customWidth="1"/>
    <col min="14065" max="14065" width="11.140625" style="211" customWidth="1"/>
    <col min="14066" max="14066" width="13.42578125" style="211" customWidth="1"/>
    <col min="14067" max="14067" width="59.42578125" style="211" customWidth="1"/>
    <col min="14068" max="14068" width="19.7109375" style="211" customWidth="1"/>
    <col min="14069" max="14069" width="14.7109375" style="211" customWidth="1"/>
    <col min="14070" max="14317" width="9.140625" style="211"/>
    <col min="14318" max="14318" width="32.28515625" style="211" customWidth="1"/>
    <col min="14319" max="14319" width="10" style="211" customWidth="1"/>
    <col min="14320" max="14320" width="11" style="211" customWidth="1"/>
    <col min="14321" max="14321" width="11.140625" style="211" customWidth="1"/>
    <col min="14322" max="14322" width="13.42578125" style="211" customWidth="1"/>
    <col min="14323" max="14323" width="59.42578125" style="211" customWidth="1"/>
    <col min="14324" max="14324" width="19.7109375" style="211" customWidth="1"/>
    <col min="14325" max="14325" width="14.7109375" style="211" customWidth="1"/>
    <col min="14326" max="14573" width="9.140625" style="211"/>
    <col min="14574" max="14574" width="32.28515625" style="211" customWidth="1"/>
    <col min="14575" max="14575" width="10" style="211" customWidth="1"/>
    <col min="14576" max="14576" width="11" style="211" customWidth="1"/>
    <col min="14577" max="14577" width="11.140625" style="211" customWidth="1"/>
    <col min="14578" max="14578" width="13.42578125" style="211" customWidth="1"/>
    <col min="14579" max="14579" width="59.42578125" style="211" customWidth="1"/>
    <col min="14580" max="14580" width="19.7109375" style="211" customWidth="1"/>
    <col min="14581" max="14581" width="14.7109375" style="211" customWidth="1"/>
    <col min="14582" max="14829" width="9.140625" style="211"/>
    <col min="14830" max="14830" width="32.28515625" style="211" customWidth="1"/>
    <col min="14831" max="14831" width="10" style="211" customWidth="1"/>
    <col min="14832" max="14832" width="11" style="211" customWidth="1"/>
    <col min="14833" max="14833" width="11.140625" style="211" customWidth="1"/>
    <col min="14834" max="14834" width="13.42578125" style="211" customWidth="1"/>
    <col min="14835" max="14835" width="59.42578125" style="211" customWidth="1"/>
    <col min="14836" max="14836" width="19.7109375" style="211" customWidth="1"/>
    <col min="14837" max="14837" width="14.7109375" style="211" customWidth="1"/>
    <col min="14838" max="15085" width="9.140625" style="211"/>
    <col min="15086" max="15086" width="32.28515625" style="211" customWidth="1"/>
    <col min="15087" max="15087" width="10" style="211" customWidth="1"/>
    <col min="15088" max="15088" width="11" style="211" customWidth="1"/>
    <col min="15089" max="15089" width="11.140625" style="211" customWidth="1"/>
    <col min="15090" max="15090" width="13.42578125" style="211" customWidth="1"/>
    <col min="15091" max="15091" width="59.42578125" style="211" customWidth="1"/>
    <col min="15092" max="15092" width="19.7109375" style="211" customWidth="1"/>
    <col min="15093" max="15093" width="14.7109375" style="211" customWidth="1"/>
    <col min="15094" max="15341" width="9.140625" style="211"/>
    <col min="15342" max="15342" width="32.28515625" style="211" customWidth="1"/>
    <col min="15343" max="15343" width="10" style="211" customWidth="1"/>
    <col min="15344" max="15344" width="11" style="211" customWidth="1"/>
    <col min="15345" max="15345" width="11.140625" style="211" customWidth="1"/>
    <col min="15346" max="15346" width="13.42578125" style="211" customWidth="1"/>
    <col min="15347" max="15347" width="59.42578125" style="211" customWidth="1"/>
    <col min="15348" max="15348" width="19.7109375" style="211" customWidth="1"/>
    <col min="15349" max="15349" width="14.7109375" style="211" customWidth="1"/>
    <col min="15350" max="15597" width="9.140625" style="211"/>
    <col min="15598" max="15598" width="32.28515625" style="211" customWidth="1"/>
    <col min="15599" max="15599" width="10" style="211" customWidth="1"/>
    <col min="15600" max="15600" width="11" style="211" customWidth="1"/>
    <col min="15601" max="15601" width="11.140625" style="211" customWidth="1"/>
    <col min="15602" max="15602" width="13.42578125" style="211" customWidth="1"/>
    <col min="15603" max="15603" width="59.42578125" style="211" customWidth="1"/>
    <col min="15604" max="15604" width="19.7109375" style="211" customWidth="1"/>
    <col min="15605" max="15605" width="14.7109375" style="211" customWidth="1"/>
    <col min="15606" max="15853" width="9.140625" style="211"/>
    <col min="15854" max="15854" width="32.28515625" style="211" customWidth="1"/>
    <col min="15855" max="15855" width="10" style="211" customWidth="1"/>
    <col min="15856" max="15856" width="11" style="211" customWidth="1"/>
    <col min="15857" max="15857" width="11.140625" style="211" customWidth="1"/>
    <col min="15858" max="15858" width="13.42578125" style="211" customWidth="1"/>
    <col min="15859" max="15859" width="59.42578125" style="211" customWidth="1"/>
    <col min="15860" max="15860" width="19.7109375" style="211" customWidth="1"/>
    <col min="15861" max="15861" width="14.7109375" style="211" customWidth="1"/>
    <col min="15862" max="16109" width="9.140625" style="211"/>
    <col min="16110" max="16110" width="32.28515625" style="211" customWidth="1"/>
    <col min="16111" max="16111" width="10" style="211" customWidth="1"/>
    <col min="16112" max="16112" width="11" style="211" customWidth="1"/>
    <col min="16113" max="16113" width="11.140625" style="211" customWidth="1"/>
    <col min="16114" max="16114" width="13.42578125" style="211" customWidth="1"/>
    <col min="16115" max="16115" width="59.42578125" style="211" customWidth="1"/>
    <col min="16116" max="16116" width="19.7109375" style="211" customWidth="1"/>
    <col min="16117" max="16117" width="14.7109375" style="211" customWidth="1"/>
    <col min="16118" max="16384" width="9.140625" style="211"/>
  </cols>
  <sheetData>
    <row r="1" spans="1:13" s="201" customFormat="1" ht="15" customHeight="1">
      <c r="A1" s="200" t="s">
        <v>205</v>
      </c>
      <c r="E1" s="200"/>
      <c r="F1" s="202"/>
      <c r="G1" s="200"/>
      <c r="K1" s="200"/>
      <c r="L1" s="200"/>
      <c r="M1" s="203"/>
    </row>
    <row r="2" spans="1:13" s="201" customFormat="1" ht="15" customHeight="1">
      <c r="A2" s="200" t="s">
        <v>263</v>
      </c>
      <c r="E2" s="200"/>
      <c r="F2" s="202"/>
      <c r="G2" s="200"/>
      <c r="K2" s="200"/>
      <c r="L2" s="200"/>
      <c r="M2" s="203"/>
    </row>
    <row r="3" spans="1:13" s="201" customFormat="1" ht="15" customHeight="1">
      <c r="A3" s="200" t="str">
        <f>[1]BYDEPT!A2</f>
        <v>JANUARY 1-DECEMBER 31, 2017</v>
      </c>
      <c r="E3" s="200"/>
      <c r="F3" s="202"/>
      <c r="G3" s="200"/>
      <c r="K3" s="200"/>
      <c r="L3" s="200"/>
      <c r="M3" s="203"/>
    </row>
    <row r="4" spans="1:13" s="201" customFormat="1" ht="15" customHeight="1">
      <c r="A4" s="200" t="s">
        <v>207</v>
      </c>
      <c r="F4" s="204"/>
      <c r="L4" s="200"/>
      <c r="M4" s="205"/>
    </row>
    <row r="5" spans="1:13" s="201" customFormat="1" ht="10.5" customHeight="1">
      <c r="A5" s="200"/>
      <c r="F5" s="204"/>
      <c r="L5" s="200"/>
      <c r="M5" s="205"/>
    </row>
    <row r="6" spans="1:13" s="201" customFormat="1" ht="15" customHeight="1">
      <c r="A6" s="206" t="s">
        <v>208</v>
      </c>
      <c r="F6" s="204"/>
      <c r="G6" s="206" t="s">
        <v>209</v>
      </c>
      <c r="L6" s="200"/>
      <c r="M6" s="205"/>
    </row>
    <row r="7" spans="1:13" s="201" customFormat="1" ht="15" customHeight="1">
      <c r="A7" s="480" t="s">
        <v>210</v>
      </c>
      <c r="B7" s="488" t="s">
        <v>211</v>
      </c>
      <c r="C7" s="489"/>
      <c r="D7" s="489"/>
      <c r="E7" s="490"/>
      <c r="F7" s="207"/>
      <c r="G7" s="491" t="s">
        <v>210</v>
      </c>
      <c r="H7" s="493" t="s">
        <v>211</v>
      </c>
      <c r="I7" s="494"/>
      <c r="J7" s="494"/>
      <c r="K7" s="495"/>
      <c r="L7" s="477" t="s">
        <v>2</v>
      </c>
      <c r="M7" s="477" t="s">
        <v>212</v>
      </c>
    </row>
    <row r="8" spans="1:13" ht="16.5" customHeight="1">
      <c r="A8" s="487"/>
      <c r="B8" s="208" t="s">
        <v>213</v>
      </c>
      <c r="C8" s="208" t="s">
        <v>214</v>
      </c>
      <c r="D8" s="208" t="s">
        <v>215</v>
      </c>
      <c r="E8" s="208" t="s">
        <v>44</v>
      </c>
      <c r="F8" s="207"/>
      <c r="G8" s="492"/>
      <c r="H8" s="209" t="s">
        <v>213</v>
      </c>
      <c r="I8" s="209" t="s">
        <v>214</v>
      </c>
      <c r="J8" s="209" t="s">
        <v>215</v>
      </c>
      <c r="K8" s="210" t="s">
        <v>44</v>
      </c>
      <c r="L8" s="478"/>
      <c r="M8" s="478"/>
    </row>
    <row r="9" spans="1:13" s="218" customFormat="1" ht="16.5" customHeight="1">
      <c r="A9" s="212" t="s">
        <v>216</v>
      </c>
      <c r="B9" s="213"/>
      <c r="C9" s="213"/>
      <c r="D9" s="213">
        <f>SUM(D10:D25)</f>
        <v>-9867842</v>
      </c>
      <c r="E9" s="214">
        <f>SUM(E10:E25)</f>
        <v>-9868442</v>
      </c>
      <c r="F9" s="213"/>
      <c r="G9" s="215"/>
      <c r="H9" s="213"/>
      <c r="I9" s="213">
        <f>SUM(I10:I15)</f>
        <v>5299837</v>
      </c>
      <c r="J9" s="213">
        <f>SUM(J10:J15)</f>
        <v>4573605</v>
      </c>
      <c r="K9" s="213">
        <f>SUM(K10:K15)</f>
        <v>9873442</v>
      </c>
      <c r="L9" s="216"/>
      <c r="M9" s="217"/>
    </row>
    <row r="10" spans="1:13" s="218" customFormat="1" ht="49.5" customHeight="1">
      <c r="A10" s="307" t="s">
        <v>264</v>
      </c>
      <c r="B10" s="308"/>
      <c r="C10" s="308"/>
      <c r="D10" s="308">
        <v>-26927</v>
      </c>
      <c r="E10" s="309">
        <f>SUM(B10:D10)</f>
        <v>-26927</v>
      </c>
      <c r="F10" s="234"/>
      <c r="G10" s="307" t="s">
        <v>235</v>
      </c>
      <c r="H10" s="308"/>
      <c r="I10" s="308"/>
      <c r="J10" s="308">
        <v>26927</v>
      </c>
      <c r="K10" s="309">
        <f>SUM(H10:J10)</f>
        <v>26927</v>
      </c>
      <c r="L10" s="248" t="s">
        <v>265</v>
      </c>
      <c r="M10" s="310" t="s">
        <v>266</v>
      </c>
    </row>
    <row r="11" spans="1:13" s="218" customFormat="1" ht="16.5" customHeight="1">
      <c r="A11" s="311"/>
      <c r="B11" s="227"/>
      <c r="C11" s="227"/>
      <c r="D11" s="227"/>
      <c r="E11" s="228"/>
      <c r="F11" s="227"/>
      <c r="G11" s="241"/>
      <c r="H11" s="227"/>
      <c r="I11" s="227"/>
      <c r="J11" s="227"/>
      <c r="K11" s="228"/>
      <c r="L11" s="216"/>
      <c r="M11" s="217"/>
    </row>
    <row r="12" spans="1:13" s="218" customFormat="1" ht="48" customHeight="1">
      <c r="A12" s="307" t="s">
        <v>255</v>
      </c>
      <c r="B12" s="234"/>
      <c r="C12" s="234">
        <v>-600</v>
      </c>
      <c r="D12" s="234">
        <f>-9532031+600</f>
        <v>-9531431</v>
      </c>
      <c r="E12" s="235">
        <f>SUM(C12:D12)</f>
        <v>-9532031</v>
      </c>
      <c r="F12" s="227"/>
      <c r="G12" s="307" t="s">
        <v>244</v>
      </c>
      <c r="H12" s="234"/>
      <c r="I12" s="234">
        <v>4985353</v>
      </c>
      <c r="J12" s="234">
        <v>4546678</v>
      </c>
      <c r="K12" s="235">
        <f>SUM(I12:J12)</f>
        <v>9532031</v>
      </c>
      <c r="L12" s="248" t="s">
        <v>267</v>
      </c>
      <c r="M12" s="312" t="s">
        <v>268</v>
      </c>
    </row>
    <row r="13" spans="1:13" s="218" customFormat="1" ht="69" customHeight="1">
      <c r="A13" s="307" t="s">
        <v>167</v>
      </c>
      <c r="B13" s="227"/>
      <c r="C13" s="234"/>
      <c r="D13" s="234">
        <v>-309484</v>
      </c>
      <c r="E13" s="235">
        <f>SUM(C13:D13)</f>
        <v>-309484</v>
      </c>
      <c r="F13" s="234"/>
      <c r="G13" s="307" t="s">
        <v>167</v>
      </c>
      <c r="H13" s="234"/>
      <c r="I13" s="234">
        <v>309484</v>
      </c>
      <c r="J13" s="234"/>
      <c r="K13" s="235">
        <f>SUM(I13:J13)</f>
        <v>309484</v>
      </c>
      <c r="L13" s="248" t="s">
        <v>269</v>
      </c>
      <c r="M13" s="310" t="s">
        <v>270</v>
      </c>
    </row>
    <row r="14" spans="1:13" s="218" customFormat="1" ht="14.25" customHeight="1">
      <c r="A14" s="311"/>
      <c r="B14" s="227"/>
      <c r="C14" s="227"/>
      <c r="D14" s="227"/>
      <c r="E14" s="228"/>
      <c r="F14" s="227"/>
      <c r="G14" s="311"/>
      <c r="H14" s="227"/>
      <c r="I14" s="227"/>
      <c r="J14" s="227"/>
      <c r="K14" s="228"/>
      <c r="L14" s="216"/>
      <c r="M14" s="217"/>
    </row>
    <row r="15" spans="1:13" s="218" customFormat="1" ht="67.5" customHeight="1">
      <c r="A15" s="313"/>
      <c r="B15" s="314"/>
      <c r="C15" s="314"/>
      <c r="D15" s="314"/>
      <c r="E15" s="315"/>
      <c r="F15" s="314"/>
      <c r="G15" s="316" t="s">
        <v>271</v>
      </c>
      <c r="H15" s="317"/>
      <c r="I15" s="317">
        <v>5000</v>
      </c>
      <c r="J15" s="317"/>
      <c r="K15" s="318">
        <f>SUM(H15:J15)</f>
        <v>5000</v>
      </c>
      <c r="L15" s="319" t="s">
        <v>272</v>
      </c>
      <c r="M15" s="320" t="s">
        <v>273</v>
      </c>
    </row>
    <row r="16" spans="1:13" s="306" customFormat="1">
      <c r="A16" s="211"/>
      <c r="B16" s="211"/>
      <c r="C16" s="211"/>
      <c r="D16" s="211"/>
      <c r="E16" s="211"/>
      <c r="F16" s="300"/>
      <c r="G16" s="305"/>
      <c r="H16" s="211"/>
      <c r="I16" s="211"/>
      <c r="J16" s="211"/>
      <c r="K16" s="211"/>
      <c r="L16" s="211"/>
    </row>
    <row r="17" spans="1:12" s="306" customFormat="1">
      <c r="A17" s="211"/>
      <c r="B17" s="211"/>
      <c r="C17" s="211"/>
      <c r="D17" s="211"/>
      <c r="E17" s="211"/>
      <c r="F17" s="300"/>
      <c r="G17" s="211"/>
      <c r="H17" s="211"/>
      <c r="I17" s="211"/>
      <c r="J17" s="211"/>
      <c r="K17" s="211"/>
      <c r="L17" s="293"/>
    </row>
    <row r="18" spans="1:12" s="306" customFormat="1">
      <c r="A18" s="211"/>
      <c r="B18" s="211"/>
      <c r="C18" s="211"/>
      <c r="D18" s="211"/>
      <c r="E18" s="211"/>
      <c r="F18" s="300"/>
      <c r="G18" s="211"/>
      <c r="H18" s="211"/>
      <c r="I18" s="211"/>
      <c r="J18" s="211"/>
      <c r="K18" s="211"/>
      <c r="L18" s="211"/>
    </row>
    <row r="19" spans="1:12" s="306" customFormat="1">
      <c r="A19" s="211"/>
      <c r="B19" s="211"/>
      <c r="C19" s="211"/>
      <c r="D19" s="211"/>
      <c r="E19" s="211"/>
      <c r="F19" s="300"/>
      <c r="G19" s="211"/>
      <c r="H19" s="211"/>
      <c r="I19" s="211"/>
      <c r="J19" s="211"/>
      <c r="K19" s="211"/>
      <c r="L19" s="211"/>
    </row>
    <row r="20" spans="1:12" s="306" customFormat="1">
      <c r="A20" s="211"/>
      <c r="B20" s="211"/>
      <c r="C20" s="211"/>
      <c r="D20" s="211"/>
      <c r="E20" s="211"/>
      <c r="F20" s="300"/>
      <c r="G20" s="211"/>
      <c r="H20" s="211"/>
      <c r="I20" s="211"/>
      <c r="J20" s="211"/>
      <c r="K20" s="211"/>
      <c r="L20" s="211"/>
    </row>
    <row r="21" spans="1:12" s="306" customFormat="1">
      <c r="A21" s="211"/>
      <c r="B21" s="211"/>
      <c r="C21" s="211"/>
      <c r="D21" s="211"/>
      <c r="E21" s="211"/>
      <c r="F21" s="300"/>
      <c r="G21" s="211"/>
      <c r="H21" s="211"/>
      <c r="I21" s="211"/>
      <c r="J21" s="211"/>
      <c r="K21" s="211"/>
      <c r="L21" s="211"/>
    </row>
    <row r="22" spans="1:12" s="306" customFormat="1">
      <c r="A22" s="211"/>
      <c r="B22" s="211"/>
      <c r="C22" s="211"/>
      <c r="D22" s="211"/>
      <c r="E22" s="211"/>
      <c r="F22" s="300"/>
      <c r="G22" s="211"/>
      <c r="H22" s="211"/>
      <c r="I22" s="211"/>
      <c r="J22" s="211"/>
      <c r="K22" s="211"/>
      <c r="L22" s="211"/>
    </row>
    <row r="23" spans="1:12" s="306" customFormat="1">
      <c r="A23" s="211"/>
      <c r="B23" s="211"/>
      <c r="C23" s="211"/>
      <c r="D23" s="211"/>
      <c r="E23" s="211"/>
      <c r="F23" s="300"/>
      <c r="G23" s="211"/>
      <c r="H23" s="211"/>
      <c r="I23" s="211"/>
      <c r="J23" s="211"/>
      <c r="K23" s="211"/>
      <c r="L23" s="211"/>
    </row>
    <row r="24" spans="1:12" s="306" customFormat="1">
      <c r="A24" s="211"/>
      <c r="B24" s="211"/>
      <c r="C24" s="211"/>
      <c r="D24" s="211"/>
      <c r="E24" s="211"/>
      <c r="F24" s="300"/>
      <c r="G24" s="211"/>
      <c r="H24" s="211"/>
      <c r="I24" s="211"/>
      <c r="J24" s="211"/>
      <c r="K24" s="211"/>
      <c r="L24" s="211"/>
    </row>
    <row r="25" spans="1:12" s="306" customFormat="1">
      <c r="A25" s="211"/>
      <c r="B25" s="211"/>
      <c r="C25" s="211"/>
      <c r="D25" s="211"/>
      <c r="E25" s="211"/>
      <c r="F25" s="300"/>
      <c r="G25" s="211"/>
      <c r="H25" s="211"/>
      <c r="I25" s="211"/>
      <c r="J25" s="211"/>
      <c r="K25" s="211"/>
      <c r="L25" s="211"/>
    </row>
    <row r="26" spans="1:12" s="306" customFormat="1">
      <c r="A26" s="211"/>
      <c r="B26" s="211"/>
      <c r="C26" s="211"/>
      <c r="D26" s="211"/>
      <c r="E26" s="211"/>
      <c r="F26" s="300"/>
      <c r="G26" s="211"/>
      <c r="H26" s="211"/>
      <c r="I26" s="211"/>
      <c r="J26" s="211"/>
      <c r="K26" s="211"/>
      <c r="L26" s="211"/>
    </row>
    <row r="27" spans="1:12" s="306" customFormat="1">
      <c r="A27" s="211"/>
      <c r="B27" s="211"/>
      <c r="C27" s="211"/>
      <c r="D27" s="211"/>
      <c r="E27" s="211"/>
      <c r="F27" s="300"/>
      <c r="G27" s="211"/>
      <c r="H27" s="211"/>
      <c r="I27" s="211"/>
      <c r="J27" s="211"/>
      <c r="K27" s="211"/>
      <c r="L27" s="211"/>
    </row>
    <row r="28" spans="1:12" s="306" customFormat="1">
      <c r="A28" s="211"/>
      <c r="B28" s="211"/>
      <c r="C28" s="211"/>
      <c r="D28" s="211"/>
      <c r="E28" s="211"/>
      <c r="F28" s="300"/>
      <c r="G28" s="211"/>
      <c r="H28" s="211"/>
      <c r="I28" s="211"/>
      <c r="J28" s="211"/>
      <c r="K28" s="211"/>
      <c r="L28" s="211"/>
    </row>
    <row r="29" spans="1:12">
      <c r="F29" s="300"/>
    </row>
    <row r="30" spans="1:12">
      <c r="F30" s="300"/>
    </row>
    <row r="31" spans="1:12">
      <c r="F31" s="300"/>
    </row>
    <row r="32" spans="1:12">
      <c r="F32" s="300"/>
    </row>
    <row r="33" spans="6:6">
      <c r="F33" s="300"/>
    </row>
    <row r="34" spans="6:6">
      <c r="F34" s="300"/>
    </row>
    <row r="35" spans="6:6">
      <c r="F35" s="300"/>
    </row>
    <row r="36" spans="6:6">
      <c r="F36" s="300"/>
    </row>
    <row r="37" spans="6:6">
      <c r="F37" s="300"/>
    </row>
    <row r="38" spans="6:6">
      <c r="F38" s="300"/>
    </row>
    <row r="39" spans="6:6">
      <c r="F39" s="300"/>
    </row>
    <row r="40" spans="6:6">
      <c r="F40" s="300"/>
    </row>
    <row r="41" spans="6:6">
      <c r="F41" s="300"/>
    </row>
    <row r="42" spans="6:6">
      <c r="F42" s="300"/>
    </row>
    <row r="43" spans="6:6">
      <c r="F43" s="300"/>
    </row>
    <row r="44" spans="6:6">
      <c r="F44" s="300"/>
    </row>
    <row r="45" spans="6:6">
      <c r="F45" s="300"/>
    </row>
    <row r="46" spans="6:6">
      <c r="F46" s="300"/>
    </row>
    <row r="47" spans="6:6">
      <c r="F47" s="300"/>
    </row>
    <row r="48" spans="6:6">
      <c r="F48" s="300"/>
    </row>
    <row r="49" spans="6:6">
      <c r="F49" s="300"/>
    </row>
    <row r="50" spans="6:6">
      <c r="F50" s="300"/>
    </row>
    <row r="51" spans="6:6">
      <c r="F51" s="300"/>
    </row>
    <row r="52" spans="6:6">
      <c r="F52" s="300"/>
    </row>
    <row r="53" spans="6:6">
      <c r="F53" s="300"/>
    </row>
    <row r="54" spans="6:6">
      <c r="F54" s="300"/>
    </row>
    <row r="55" spans="6:6">
      <c r="F55" s="300"/>
    </row>
  </sheetData>
  <mergeCells count="6">
    <mergeCell ref="M7:M8"/>
    <mergeCell ref="A7:A8"/>
    <mergeCell ref="B7:E7"/>
    <mergeCell ref="G7:G8"/>
    <mergeCell ref="H7:K7"/>
    <mergeCell ref="L7:L8"/>
  </mergeCells>
  <printOptions gridLines="1"/>
  <pageMargins left="0.84" right="0.31" top="0.38" bottom="0.34" header="0.25" footer="0.2"/>
  <pageSetup paperSize="9" scale="73" orientation="landscape" r:id="rId1"/>
  <headerFooter>
    <oddHeader>&amp;R</oddHeader>
    <oddFooter>&amp;C&amp;P of &amp;N</oddFooter>
  </headerFooter>
</worksheet>
</file>

<file path=xl/worksheets/sheet5.xml><?xml version="1.0" encoding="utf-8"?>
<worksheet xmlns="http://schemas.openxmlformats.org/spreadsheetml/2006/main" xmlns:r="http://schemas.openxmlformats.org/officeDocument/2006/relationships">
  <sheetPr>
    <tabColor rgb="FF92D050"/>
  </sheetPr>
  <dimension ref="A1:EY330"/>
  <sheetViews>
    <sheetView zoomScale="112" zoomScaleNormal="112" workbookViewId="0">
      <pane xSplit="1" ySplit="6" topLeftCell="B78" activePane="bottomRight" state="frozen"/>
      <selection pane="topRight" activeCell="B1" sqref="B1"/>
      <selection pane="bottomLeft" activeCell="A7" sqref="A7"/>
      <selection pane="bottomRight" activeCell="C6" sqref="C6"/>
    </sheetView>
  </sheetViews>
  <sheetFormatPr defaultRowHeight="12.75"/>
  <cols>
    <col min="1" max="1" width="17.140625" style="197" customWidth="1"/>
    <col min="2" max="2" width="12.42578125" style="197" customWidth="1"/>
    <col min="3" max="3" width="11.7109375" style="197" customWidth="1"/>
    <col min="4" max="4" width="12.7109375" style="197" customWidth="1"/>
    <col min="5" max="5" width="12.42578125" style="198" customWidth="1"/>
    <col min="6" max="6" width="11.7109375" style="197" customWidth="1"/>
    <col min="7" max="7" width="11.85546875" style="197" customWidth="1"/>
    <col min="8" max="8" width="11.140625" style="197" customWidth="1"/>
    <col min="9" max="9" width="12.5703125" style="198" customWidth="1"/>
    <col min="10" max="16384" width="9.140625" style="104"/>
  </cols>
  <sheetData>
    <row r="1" spans="1:9" s="323" customFormat="1">
      <c r="A1" s="321" t="s">
        <v>274</v>
      </c>
      <c r="B1" s="321"/>
      <c r="C1" s="321"/>
      <c r="D1" s="321"/>
      <c r="E1" s="322"/>
      <c r="I1" s="324"/>
    </row>
    <row r="2" spans="1:9" s="323" customFormat="1">
      <c r="A2" s="325" t="s">
        <v>275</v>
      </c>
      <c r="B2" s="326"/>
      <c r="C2" s="325"/>
      <c r="D2" s="325"/>
      <c r="E2" s="322"/>
      <c r="I2" s="322"/>
    </row>
    <row r="3" spans="1:9" s="323" customFormat="1">
      <c r="A3" s="325" t="str">
        <f>[1]BYDEPT!$A$2</f>
        <v>JANUARY 1-DECEMBER 31, 2017</v>
      </c>
      <c r="B3" s="327"/>
      <c r="C3" s="321"/>
      <c r="D3" s="321"/>
      <c r="E3" s="322"/>
      <c r="I3" s="322"/>
    </row>
    <row r="4" spans="1:9" s="323" customFormat="1">
      <c r="A4" s="321" t="s">
        <v>1</v>
      </c>
      <c r="B4" s="327"/>
      <c r="C4" s="328"/>
      <c r="D4" s="328"/>
      <c r="E4" s="322"/>
      <c r="I4" s="322"/>
    </row>
    <row r="5" spans="1:9" ht="30.75" customHeight="1">
      <c r="A5" s="496" t="s">
        <v>2</v>
      </c>
      <c r="B5" s="498" t="s">
        <v>276</v>
      </c>
      <c r="C5" s="498"/>
      <c r="D5" s="499"/>
      <c r="E5" s="500" t="s">
        <v>277</v>
      </c>
      <c r="F5" s="502" t="s">
        <v>278</v>
      </c>
      <c r="G5" s="503" t="s">
        <v>279</v>
      </c>
      <c r="H5" s="503"/>
      <c r="I5" s="455" t="s">
        <v>280</v>
      </c>
    </row>
    <row r="6" spans="1:9" ht="37.5" customHeight="1">
      <c r="A6" s="497"/>
      <c r="B6" s="398" t="s">
        <v>281</v>
      </c>
      <c r="C6" s="437" t="s">
        <v>282</v>
      </c>
      <c r="D6" s="399" t="s">
        <v>283</v>
      </c>
      <c r="E6" s="501"/>
      <c r="F6" s="502"/>
      <c r="G6" s="105" t="s">
        <v>284</v>
      </c>
      <c r="H6" s="105" t="s">
        <v>152</v>
      </c>
      <c r="I6" s="455"/>
    </row>
    <row r="7" spans="1:9" ht="15" customHeight="1">
      <c r="A7" s="182" t="s">
        <v>285</v>
      </c>
      <c r="B7" s="182">
        <f>'[2]NEW GAA'!E7</f>
        <v>14486509</v>
      </c>
      <c r="C7" s="329">
        <f>'[2]NEW GAA'!AT7</f>
        <v>0</v>
      </c>
      <c r="D7" s="330">
        <f t="shared" ref="D7:D12" si="0">SUM(B7:C7)</f>
        <v>14486509</v>
      </c>
      <c r="E7" s="49">
        <f>[2]AUTO!BA7</f>
        <v>467717</v>
      </c>
      <c r="F7" s="82">
        <f>[2]UF!AJ7</f>
        <v>0</v>
      </c>
      <c r="G7" s="82">
        <f>'[2]CONT-RA10717'!AP7</f>
        <v>0</v>
      </c>
      <c r="H7" s="331">
        <f>'[2]CONT-RA10717'!AO7</f>
        <v>0</v>
      </c>
      <c r="I7" s="82">
        <f>SUM(D7:H7)</f>
        <v>14954226</v>
      </c>
    </row>
    <row r="8" spans="1:9" ht="14.25" customHeight="1">
      <c r="A8" s="22" t="s">
        <v>286</v>
      </c>
      <c r="B8" s="22">
        <f>'[2]NEW GAA'!E8</f>
        <v>15785891</v>
      </c>
      <c r="C8" s="49">
        <f>'[2]NEW GAA'!AT8</f>
        <v>116408</v>
      </c>
      <c r="D8" s="119">
        <f t="shared" si="0"/>
        <v>15902299</v>
      </c>
      <c r="E8" s="49">
        <f>[2]AUTO!BA8</f>
        <v>45703</v>
      </c>
      <c r="F8" s="82">
        <f>[2]UF!AJ8</f>
        <v>0</v>
      </c>
      <c r="G8" s="82">
        <f>'[2]CONT-RA10717'!AP8</f>
        <v>0</v>
      </c>
      <c r="H8" s="82">
        <f>'[2]CONT-RA10717'!AO8</f>
        <v>0</v>
      </c>
      <c r="I8" s="82">
        <f t="shared" ref="I8:I74" si="1">SUM(D8:H8)</f>
        <v>15948002</v>
      </c>
    </row>
    <row r="9" spans="1:9">
      <c r="A9" s="22" t="s">
        <v>287</v>
      </c>
      <c r="B9" s="22">
        <f>'[2]NEW GAA'!E9</f>
        <v>428618</v>
      </c>
      <c r="C9" s="49">
        <f>'[2]NEW GAA'!AT9</f>
        <v>17625</v>
      </c>
      <c r="D9" s="119">
        <f t="shared" si="0"/>
        <v>446243</v>
      </c>
      <c r="E9" s="49">
        <f>[2]AUTO!BA9</f>
        <v>6476</v>
      </c>
      <c r="F9" s="82">
        <f>[2]UF!AJ9</f>
        <v>0</v>
      </c>
      <c r="G9" s="82">
        <f>'[2]CONT-RA10717'!AP9</f>
        <v>199488</v>
      </c>
      <c r="H9" s="82">
        <f>'[2]CONT-RA10717'!AO9</f>
        <v>0</v>
      </c>
      <c r="I9" s="82">
        <f t="shared" si="1"/>
        <v>652207</v>
      </c>
    </row>
    <row r="10" spans="1:9">
      <c r="A10" s="22" t="s">
        <v>288</v>
      </c>
      <c r="B10" s="22">
        <f>'[2]NEW GAA'!E10</f>
        <v>9654102</v>
      </c>
      <c r="C10" s="49">
        <f>'[2]NEW GAA'!AT10</f>
        <v>191973</v>
      </c>
      <c r="D10" s="119">
        <f t="shared" si="0"/>
        <v>9846075</v>
      </c>
      <c r="E10" s="49">
        <f>[2]AUTO!BA10</f>
        <v>342605</v>
      </c>
      <c r="F10" s="82">
        <f>[2]UF!AJ10</f>
        <v>0</v>
      </c>
      <c r="G10" s="82">
        <f>'[2]CONT-RA10717'!B10</f>
        <v>0</v>
      </c>
      <c r="H10" s="82">
        <f>'[2]CONT-RA10717'!AO10</f>
        <v>10</v>
      </c>
      <c r="I10" s="82">
        <f t="shared" si="1"/>
        <v>10188690</v>
      </c>
    </row>
    <row r="11" spans="1:9">
      <c r="A11" s="22" t="s">
        <v>289</v>
      </c>
      <c r="B11" s="22">
        <f>'[2]NEW GAA'!E11</f>
        <v>39178469</v>
      </c>
      <c r="C11" s="49">
        <f>'[2]NEW GAA'!AT11</f>
        <v>297735</v>
      </c>
      <c r="D11" s="119">
        <f t="shared" si="0"/>
        <v>39476204</v>
      </c>
      <c r="E11" s="49">
        <f>[2]AUTO!BA11</f>
        <v>862764</v>
      </c>
      <c r="F11" s="82">
        <f>[2]UF!AJ11</f>
        <v>0</v>
      </c>
      <c r="G11" s="82">
        <f>'[2]CONT-RA10717'!B11</f>
        <v>0</v>
      </c>
      <c r="H11" s="82">
        <f>'[2]CONT-RA10717'!AO11</f>
        <v>4756197</v>
      </c>
      <c r="I11" s="82">
        <f t="shared" si="1"/>
        <v>45095165</v>
      </c>
    </row>
    <row r="12" spans="1:9">
      <c r="A12" s="22" t="s">
        <v>290</v>
      </c>
      <c r="B12" s="22">
        <f>'[2]NEW GAA'!E12</f>
        <v>2059131</v>
      </c>
      <c r="C12" s="49">
        <f>'[2]NEW GAA'!AT12</f>
        <v>24381</v>
      </c>
      <c r="D12" s="119">
        <f t="shared" si="0"/>
        <v>2083512</v>
      </c>
      <c r="E12" s="49">
        <f>[2]AUTO!BA12</f>
        <v>921765</v>
      </c>
      <c r="F12" s="82">
        <f>[2]UF!AJ12</f>
        <v>0</v>
      </c>
      <c r="G12" s="82"/>
      <c r="H12" s="82">
        <f>'[2]CONT-RA10717'!AO12</f>
        <v>9</v>
      </c>
      <c r="I12" s="82">
        <f t="shared" si="1"/>
        <v>3005286</v>
      </c>
    </row>
    <row r="13" spans="1:9">
      <c r="A13" s="82" t="s">
        <v>291</v>
      </c>
      <c r="B13" s="22">
        <f t="shared" ref="B13:H13" si="2">SUM(B14:B15)</f>
        <v>405612246</v>
      </c>
      <c r="C13" s="49">
        <f t="shared" si="2"/>
        <v>3493569</v>
      </c>
      <c r="D13" s="119">
        <f t="shared" si="2"/>
        <v>409105815</v>
      </c>
      <c r="E13" s="49">
        <f t="shared" si="2"/>
        <v>26879927</v>
      </c>
      <c r="F13" s="82">
        <f t="shared" si="2"/>
        <v>0</v>
      </c>
      <c r="G13" s="82">
        <f t="shared" si="2"/>
        <v>1332375</v>
      </c>
      <c r="H13" s="82">
        <f t="shared" si="2"/>
        <v>699989</v>
      </c>
      <c r="I13" s="82">
        <f t="shared" si="1"/>
        <v>438018106</v>
      </c>
    </row>
    <row r="14" spans="1:9" hidden="1">
      <c r="A14" s="82" t="s">
        <v>292</v>
      </c>
      <c r="B14" s="22">
        <f>'[2]NEW GAA'!E14</f>
        <v>80811368</v>
      </c>
      <c r="C14" s="49">
        <f>'[2]NEW GAA'!AT14</f>
        <v>31644</v>
      </c>
      <c r="D14" s="119">
        <f t="shared" ref="D14:D20" si="3">SUM(B14:C14)</f>
        <v>80843012</v>
      </c>
      <c r="E14" s="49">
        <f>[2]AUTO!BA14</f>
        <v>518230</v>
      </c>
      <c r="F14" s="82">
        <f>[2]UF!AJ14</f>
        <v>0</v>
      </c>
      <c r="G14" s="82">
        <f>'[2]CONT-RA10717'!B14</f>
        <v>1320375</v>
      </c>
      <c r="H14" s="82">
        <f>'[2]CONT-RA10717'!AO14</f>
        <v>699989</v>
      </c>
      <c r="I14" s="82">
        <f t="shared" si="1"/>
        <v>83381606</v>
      </c>
    </row>
    <row r="15" spans="1:9" hidden="1">
      <c r="A15" s="82" t="s">
        <v>293</v>
      </c>
      <c r="B15" s="22">
        <f>'[2]NEW GAA'!E15</f>
        <v>324800878</v>
      </c>
      <c r="C15" s="49">
        <f>'[2]NEW GAA'!AT15</f>
        <v>3461925</v>
      </c>
      <c r="D15" s="119">
        <f t="shared" si="3"/>
        <v>328262803</v>
      </c>
      <c r="E15" s="49">
        <f>[2]AUTO!BA15</f>
        <v>26361697</v>
      </c>
      <c r="F15" s="82">
        <f>[2]UF!AJ15</f>
        <v>0</v>
      </c>
      <c r="G15" s="82">
        <f>'[2]CONT-RA10717'!B15</f>
        <v>12000</v>
      </c>
      <c r="H15" s="82">
        <f>'[2]CONT-RA10717'!AO15</f>
        <v>0</v>
      </c>
      <c r="I15" s="82">
        <f t="shared" si="1"/>
        <v>354636500</v>
      </c>
    </row>
    <row r="16" spans="1:9" ht="13.5" customHeight="1">
      <c r="A16" s="82" t="s">
        <v>294</v>
      </c>
      <c r="B16" s="22">
        <f>'[2]NEW GAA'!E16</f>
        <v>55230187</v>
      </c>
      <c r="C16" s="49">
        <f>'[2]NEW GAA'!AT16</f>
        <v>2342327</v>
      </c>
      <c r="D16" s="119">
        <f t="shared" si="3"/>
        <v>57572514</v>
      </c>
      <c r="E16" s="49">
        <f>[2]AUTO!BA16</f>
        <v>2945194</v>
      </c>
      <c r="F16" s="82">
        <f>[2]UF!AJ16</f>
        <v>0</v>
      </c>
      <c r="G16" s="82">
        <f>'[2]CONT-RA10717'!B16</f>
        <v>635858</v>
      </c>
      <c r="H16" s="82">
        <f>'[2]CONT-RA10717'!AO16</f>
        <v>10049</v>
      </c>
      <c r="I16" s="82">
        <f t="shared" si="1"/>
        <v>61163615</v>
      </c>
    </row>
    <row r="17" spans="1:9" ht="13.5" customHeight="1">
      <c r="A17" s="82" t="s">
        <v>295</v>
      </c>
      <c r="B17" s="22">
        <f>'[2]NEW GAA'!E17</f>
        <v>1094536</v>
      </c>
      <c r="C17" s="49">
        <f>'[2]NEW GAA'!AT17</f>
        <v>57375</v>
      </c>
      <c r="D17" s="119">
        <f t="shared" si="3"/>
        <v>1151911</v>
      </c>
      <c r="E17" s="49">
        <f>[2]AUTO!BA17</f>
        <v>1683658</v>
      </c>
      <c r="F17" s="82">
        <f>[2]UF!AJ17</f>
        <v>0</v>
      </c>
      <c r="G17" s="82"/>
      <c r="H17" s="82">
        <f>'[2]CONT-RA10717'!AO17</f>
        <v>0</v>
      </c>
      <c r="I17" s="82">
        <f t="shared" si="1"/>
        <v>2835569</v>
      </c>
    </row>
    <row r="18" spans="1:9">
      <c r="A18" s="82" t="s">
        <v>296</v>
      </c>
      <c r="B18" s="22">
        <f>'[2]NEW GAA'!E18</f>
        <v>26600717</v>
      </c>
      <c r="C18" s="49">
        <f>'[2]NEW GAA'!AT18</f>
        <v>907333</v>
      </c>
      <c r="D18" s="119">
        <f t="shared" si="3"/>
        <v>27508050</v>
      </c>
      <c r="E18" s="49">
        <f>[2]AUTO!BA18</f>
        <v>767208</v>
      </c>
      <c r="F18" s="82">
        <f>[2]UF!AJ18</f>
        <v>0</v>
      </c>
      <c r="G18" s="82"/>
      <c r="H18" s="82">
        <f>'[2]CONT-RA10717'!AO18</f>
        <v>270944</v>
      </c>
      <c r="I18" s="82">
        <f t="shared" si="1"/>
        <v>28546202</v>
      </c>
    </row>
    <row r="19" spans="1:9">
      <c r="A19" s="82" t="s">
        <v>297</v>
      </c>
      <c r="B19" s="22">
        <f>'[2]NEW GAA'!E19</f>
        <v>21017421</v>
      </c>
      <c r="C19" s="49">
        <f>'[2]NEW GAA'!AT19</f>
        <v>3609292</v>
      </c>
      <c r="D19" s="119">
        <f t="shared" si="3"/>
        <v>24626713</v>
      </c>
      <c r="E19" s="49">
        <f>[2]AUTO!BA19</f>
        <v>6940426</v>
      </c>
      <c r="F19" s="82">
        <f>[2]UF!AJ19</f>
        <v>102000</v>
      </c>
      <c r="G19" s="82">
        <f>'[2]CONT-RA10717'!B19</f>
        <v>0</v>
      </c>
      <c r="H19" s="82">
        <f>'[2]CONT-RA10717'!AO19</f>
        <v>1000000</v>
      </c>
      <c r="I19" s="82">
        <f t="shared" si="1"/>
        <v>32669139</v>
      </c>
    </row>
    <row r="20" spans="1:9">
      <c r="A20" s="82" t="s">
        <v>298</v>
      </c>
      <c r="B20" s="22">
        <f>'[2]NEW GAA'!E20</f>
        <v>16593050</v>
      </c>
      <c r="C20" s="49">
        <f>'[2]NEW GAA'!AT20</f>
        <v>639425</v>
      </c>
      <c r="D20" s="119">
        <f t="shared" si="3"/>
        <v>17232475</v>
      </c>
      <c r="E20" s="49">
        <f>[2]AUTO!BA20</f>
        <v>127631</v>
      </c>
      <c r="F20" s="82">
        <f>[2]UF!AJ20</f>
        <v>0</v>
      </c>
      <c r="G20" s="82">
        <f>'[2]CONT-RA10717'!B20</f>
        <v>0</v>
      </c>
      <c r="H20" s="82">
        <f>'[2]CONT-RA10717'!AO20</f>
        <v>0</v>
      </c>
      <c r="I20" s="82">
        <f t="shared" si="1"/>
        <v>17360106</v>
      </c>
    </row>
    <row r="21" spans="1:9">
      <c r="A21" s="82" t="s">
        <v>299</v>
      </c>
      <c r="B21" s="22">
        <f t="shared" ref="B21:I21" si="4">SUM(B22:B23)</f>
        <v>94307666</v>
      </c>
      <c r="C21" s="49">
        <f t="shared" si="4"/>
        <v>3127998</v>
      </c>
      <c r="D21" s="119">
        <f t="shared" si="4"/>
        <v>97435664</v>
      </c>
      <c r="E21" s="49">
        <f t="shared" si="4"/>
        <v>3473784</v>
      </c>
      <c r="F21" s="82">
        <f t="shared" si="4"/>
        <v>0</v>
      </c>
      <c r="G21" s="82">
        <f t="shared" si="4"/>
        <v>157645</v>
      </c>
      <c r="H21" s="82">
        <f t="shared" si="4"/>
        <v>0</v>
      </c>
      <c r="I21" s="82">
        <f t="shared" si="4"/>
        <v>101067093</v>
      </c>
    </row>
    <row r="22" spans="1:9" hidden="1">
      <c r="A22" s="82" t="s">
        <v>292</v>
      </c>
      <c r="B22" s="22">
        <f>'[2]NEW GAA'!E22</f>
        <v>55801092</v>
      </c>
      <c r="C22" s="49">
        <f>'[2]NEW GAA'!AT22</f>
        <v>1038898</v>
      </c>
      <c r="D22" s="119">
        <f>SUM(B22:C22)</f>
        <v>56839990</v>
      </c>
      <c r="E22" s="82">
        <f>[2]AUTO!BA22</f>
        <v>1999027</v>
      </c>
      <c r="F22" s="82">
        <f>[2]UF!AJ22</f>
        <v>0</v>
      </c>
      <c r="G22" s="82">
        <f>'[2]CONT-RA10717'!B22</f>
        <v>157645</v>
      </c>
      <c r="H22" s="82">
        <f>'[2]CONT-RA10717'!AO22</f>
        <v>0</v>
      </c>
      <c r="I22" s="119">
        <f t="shared" si="1"/>
        <v>58996662</v>
      </c>
    </row>
    <row r="23" spans="1:9" hidden="1">
      <c r="A23" s="82" t="s">
        <v>293</v>
      </c>
      <c r="B23" s="22">
        <f>'[2]NEW GAA'!E23</f>
        <v>38506574</v>
      </c>
      <c r="C23" s="49">
        <f>'[2]NEW GAA'!AT23</f>
        <v>2089100</v>
      </c>
      <c r="D23" s="119">
        <f>SUM(B23:C23)</f>
        <v>40595674</v>
      </c>
      <c r="E23" s="82">
        <f>[2]AUTO!BA23</f>
        <v>1474757</v>
      </c>
      <c r="F23" s="82">
        <f>[2]UF!AJ23</f>
        <v>0</v>
      </c>
      <c r="G23" s="82">
        <f>'[2]CONT-RA10717'!B23</f>
        <v>0</v>
      </c>
      <c r="H23" s="82">
        <f>'[2]CONT-RA10717'!AO23</f>
        <v>0</v>
      </c>
      <c r="I23" s="119">
        <f t="shared" si="1"/>
        <v>42070431</v>
      </c>
    </row>
    <row r="24" spans="1:9">
      <c r="A24" s="82" t="s">
        <v>76</v>
      </c>
      <c r="B24" s="22">
        <f>'[2]NEW GAA'!E24</f>
        <v>3517063</v>
      </c>
      <c r="C24" s="49">
        <f>'[2]NEW GAA'!AT24</f>
        <v>75232</v>
      </c>
      <c r="D24" s="119">
        <f>SUM(B24:C24)</f>
        <v>3592295</v>
      </c>
      <c r="E24" s="82">
        <f>[2]AUTO!BA24</f>
        <v>249339</v>
      </c>
      <c r="F24" s="82"/>
      <c r="G24" s="82">
        <f>'[2]CONT-RA10717'!B24</f>
        <v>0</v>
      </c>
      <c r="H24" s="82"/>
      <c r="I24" s="119">
        <f t="shared" si="1"/>
        <v>3841634</v>
      </c>
    </row>
    <row r="25" spans="1:9">
      <c r="A25" s="82" t="s">
        <v>300</v>
      </c>
      <c r="B25" s="22">
        <f>'[2]NEW GAA'!E25</f>
        <v>143198868</v>
      </c>
      <c r="C25" s="49">
        <f>'[2]NEW GAA'!AT25</f>
        <v>46980015</v>
      </c>
      <c r="D25" s="119">
        <f>SUM(B25:C25)</f>
        <v>190178883</v>
      </c>
      <c r="E25" s="82">
        <f>[2]AUTO!BA25</f>
        <v>3128706</v>
      </c>
      <c r="F25" s="82">
        <f>[2]UF!AJ25</f>
        <v>2521272</v>
      </c>
      <c r="G25" s="82">
        <f>'[2]CONT-RA10717'!B25</f>
        <v>1500</v>
      </c>
      <c r="H25" s="82">
        <f>'[2]SUM-CONT.'!H24</f>
        <v>451630</v>
      </c>
      <c r="I25" s="82">
        <f t="shared" si="1"/>
        <v>196281991</v>
      </c>
    </row>
    <row r="26" spans="1:9">
      <c r="A26" s="82" t="s">
        <v>301</v>
      </c>
      <c r="B26" s="22">
        <f>'[2]NEW GAA'!E26</f>
        <v>15488736</v>
      </c>
      <c r="C26" s="49">
        <f>'[2]NEW GAA'!AT26</f>
        <v>3072557</v>
      </c>
      <c r="D26" s="119">
        <f>SUM(B26:C26)</f>
        <v>18561293</v>
      </c>
      <c r="E26" s="82">
        <f>[2]AUTO!BA26</f>
        <v>1096622</v>
      </c>
      <c r="F26" s="82">
        <f>[2]UF!AJ26</f>
        <v>0</v>
      </c>
      <c r="G26" s="82">
        <f>'[2]CONT-RA10717'!B26</f>
        <v>0</v>
      </c>
      <c r="H26" s="82">
        <f>'[2]CONT-RA10717'!AO26</f>
        <v>7500</v>
      </c>
      <c r="I26" s="82">
        <f t="shared" si="1"/>
        <v>19665415</v>
      </c>
    </row>
    <row r="27" spans="1:9" ht="12" customHeight="1">
      <c r="A27" s="82" t="s">
        <v>302</v>
      </c>
      <c r="B27" s="22">
        <f t="shared" ref="B27:I27" si="5">SUM(B28:B29)</f>
        <v>11256002</v>
      </c>
      <c r="C27" s="49">
        <f t="shared" si="5"/>
        <v>706426</v>
      </c>
      <c r="D27" s="119">
        <f t="shared" si="5"/>
        <v>11962428</v>
      </c>
      <c r="E27" s="82">
        <f t="shared" si="5"/>
        <v>313458</v>
      </c>
      <c r="F27" s="82">
        <f t="shared" si="5"/>
        <v>0</v>
      </c>
      <c r="G27" s="82">
        <f t="shared" si="5"/>
        <v>0</v>
      </c>
      <c r="H27" s="82">
        <f t="shared" si="5"/>
        <v>156550</v>
      </c>
      <c r="I27" s="82">
        <f t="shared" si="5"/>
        <v>12432436</v>
      </c>
    </row>
    <row r="28" spans="1:9" hidden="1">
      <c r="A28" s="82" t="s">
        <v>292</v>
      </c>
      <c r="B28" s="22">
        <f>'[2]NEW GAA'!E28</f>
        <v>11256002</v>
      </c>
      <c r="C28" s="49">
        <f>'[2]NEW GAA'!AT28</f>
        <v>706426</v>
      </c>
      <c r="D28" s="119">
        <f>SUM(B28:C28)</f>
        <v>11962428</v>
      </c>
      <c r="E28" s="82">
        <f>[2]AUTO!BA28</f>
        <v>313458</v>
      </c>
      <c r="F28" s="82">
        <f>[2]UF!AJ28</f>
        <v>0</v>
      </c>
      <c r="G28" s="82"/>
      <c r="H28" s="82">
        <f>'[2]CONT-RA10717'!AO28</f>
        <v>156550</v>
      </c>
      <c r="I28" s="82">
        <f t="shared" si="1"/>
        <v>12432436</v>
      </c>
    </row>
    <row r="29" spans="1:9" hidden="1">
      <c r="A29" s="82" t="s">
        <v>293</v>
      </c>
      <c r="B29" s="22">
        <f>'[2]NEW GAA'!E29</f>
        <v>0</v>
      </c>
      <c r="C29" s="49">
        <f>'[2]NEW GAA'!AT29</f>
        <v>0</v>
      </c>
      <c r="D29" s="119">
        <f>SUM(B29:C29)</f>
        <v>0</v>
      </c>
      <c r="E29" s="82">
        <f>[2]AUTO!BA29</f>
        <v>0</v>
      </c>
      <c r="F29" s="82">
        <f>[2]UF!AJ29</f>
        <v>0</v>
      </c>
      <c r="G29" s="82"/>
      <c r="H29" s="82">
        <f>'[2]CONT-RA10717'!AO29</f>
        <v>0</v>
      </c>
      <c r="I29" s="82">
        <f t="shared" si="1"/>
        <v>0</v>
      </c>
    </row>
    <row r="30" spans="1:9">
      <c r="A30" s="82" t="s">
        <v>303</v>
      </c>
      <c r="B30" s="22">
        <f>'[2]NEW GAA'!E30</f>
        <v>131866313</v>
      </c>
      <c r="C30" s="49">
        <f>'[2]NEW GAA'!AT30</f>
        <v>60308841</v>
      </c>
      <c r="D30" s="119">
        <f>SUM(B30:C30)</f>
        <v>192175154</v>
      </c>
      <c r="E30" s="82">
        <f>[2]AUTO!BA30</f>
        <v>4965513</v>
      </c>
      <c r="F30" s="82">
        <f>[2]UF!AJ30</f>
        <v>0</v>
      </c>
      <c r="G30" s="82">
        <f>'[2]CONT-RA10717'!B30</f>
        <v>13196139</v>
      </c>
      <c r="H30" s="82">
        <f>'[2]CONT-RA10717'!AO30</f>
        <v>231273</v>
      </c>
      <c r="I30" s="119">
        <f t="shared" si="1"/>
        <v>210568079</v>
      </c>
    </row>
    <row r="31" spans="1:9">
      <c r="A31" s="82" t="s">
        <v>304</v>
      </c>
      <c r="B31" s="22">
        <f t="shared" ref="B31:I31" si="6">SUM(B32:B33)</f>
        <v>560038466</v>
      </c>
      <c r="C31" s="49">
        <f t="shared" si="6"/>
        <v>8103084</v>
      </c>
      <c r="D31" s="119">
        <f t="shared" si="6"/>
        <v>568141550</v>
      </c>
      <c r="E31" s="49">
        <f t="shared" si="6"/>
        <v>13117497</v>
      </c>
      <c r="F31" s="82">
        <f t="shared" si="6"/>
        <v>0</v>
      </c>
      <c r="G31" s="82">
        <f t="shared" si="6"/>
        <v>4958471</v>
      </c>
      <c r="H31" s="82">
        <f t="shared" si="6"/>
        <v>5723255</v>
      </c>
      <c r="I31" s="82">
        <f t="shared" si="6"/>
        <v>591940773</v>
      </c>
    </row>
    <row r="32" spans="1:9" hidden="1">
      <c r="A32" s="82" t="s">
        <v>292</v>
      </c>
      <c r="B32" s="22">
        <f>'[2]NEW GAA'!E32</f>
        <v>395352817</v>
      </c>
      <c r="C32" s="49">
        <f>'[2]NEW GAA'!AT32</f>
        <v>7710552</v>
      </c>
      <c r="D32" s="119">
        <f t="shared" ref="D32:D48" si="7">SUM(B32:C32)</f>
        <v>403063369</v>
      </c>
      <c r="E32" s="49">
        <f>[2]AUTO!BA32</f>
        <v>12554685</v>
      </c>
      <c r="F32" s="82">
        <f>[2]UF!AJ32</f>
        <v>0</v>
      </c>
      <c r="G32" s="82">
        <f>'[2]CONT-RA10717'!B32</f>
        <v>4958471</v>
      </c>
      <c r="H32" s="82">
        <f>'[2]CONT-RA10717'!AO32</f>
        <v>5723255</v>
      </c>
      <c r="I32" s="82">
        <f t="shared" si="1"/>
        <v>426299780</v>
      </c>
    </row>
    <row r="33" spans="1:148" hidden="1">
      <c r="A33" s="82" t="s">
        <v>293</v>
      </c>
      <c r="B33" s="22">
        <f>'[2]NEW GAA'!E33</f>
        <v>164685649</v>
      </c>
      <c r="C33" s="49">
        <f>'[2]NEW GAA'!AT33</f>
        <v>392532</v>
      </c>
      <c r="D33" s="119">
        <f t="shared" si="7"/>
        <v>165078181</v>
      </c>
      <c r="E33" s="49">
        <f>[2]AUTO!BA33</f>
        <v>562812</v>
      </c>
      <c r="F33" s="82">
        <f>[2]UF!AJ33</f>
        <v>0</v>
      </c>
      <c r="G33" s="82">
        <f>'[2]CONT-RA10717'!B33</f>
        <v>0</v>
      </c>
      <c r="H33" s="82">
        <f>'[2]CONT-RA10717'!AO33</f>
        <v>0</v>
      </c>
      <c r="I33" s="82">
        <f t="shared" si="1"/>
        <v>165640993</v>
      </c>
    </row>
    <row r="34" spans="1:148">
      <c r="A34" s="82" t="s">
        <v>305</v>
      </c>
      <c r="B34" s="22">
        <f>'[2]NEW GAA'!E34</f>
        <v>20625409</v>
      </c>
      <c r="C34" s="49">
        <f>'[2]NEW GAA'!AT34</f>
        <v>267286</v>
      </c>
      <c r="D34" s="119">
        <f t="shared" si="7"/>
        <v>20892695</v>
      </c>
      <c r="E34" s="49">
        <f>[2]AUTO!BA34</f>
        <v>219863</v>
      </c>
      <c r="F34" s="82">
        <f>[2]UF!AJ34</f>
        <v>0</v>
      </c>
      <c r="G34" s="82"/>
      <c r="H34" s="82">
        <f>'[2]CONT-RA10717'!AO34</f>
        <v>122268</v>
      </c>
      <c r="I34" s="82">
        <f t="shared" si="1"/>
        <v>21234826</v>
      </c>
    </row>
    <row r="35" spans="1:148">
      <c r="A35" s="82" t="s">
        <v>306</v>
      </c>
      <c r="B35" s="22">
        <f>'[2]NEW GAA'!E35</f>
        <v>126780452</v>
      </c>
      <c r="C35" s="49">
        <f>'[2]NEW GAA'!AT35</f>
        <v>8072463</v>
      </c>
      <c r="D35" s="119">
        <f t="shared" si="7"/>
        <v>134852915</v>
      </c>
      <c r="E35" s="49">
        <f>[2]AUTO!BA35</f>
        <v>415408</v>
      </c>
      <c r="F35" s="82">
        <f>[2]UF!AJ35</f>
        <v>0</v>
      </c>
      <c r="G35" s="82"/>
      <c r="H35" s="82">
        <f>'[2]CONT-RA10717'!AO35</f>
        <v>5393643</v>
      </c>
      <c r="I35" s="82">
        <f t="shared" si="1"/>
        <v>140661966</v>
      </c>
    </row>
    <row r="36" spans="1:148">
      <c r="A36" s="82" t="s">
        <v>307</v>
      </c>
      <c r="B36" s="22">
        <f>'[2]NEW GAA'!E36</f>
        <v>3271255</v>
      </c>
      <c r="C36" s="49">
        <f>'[2]NEW GAA'!AT36</f>
        <v>35447</v>
      </c>
      <c r="D36" s="119">
        <f t="shared" si="7"/>
        <v>3306702</v>
      </c>
      <c r="E36" s="49">
        <f>[2]AUTO!BA36</f>
        <v>33057</v>
      </c>
      <c r="F36" s="82">
        <f>[2]UF!AJ36</f>
        <v>0</v>
      </c>
      <c r="G36" s="82"/>
      <c r="H36" s="82">
        <f>'[2]CONT-RA10717'!AO36</f>
        <v>330133</v>
      </c>
      <c r="I36" s="82">
        <f t="shared" si="1"/>
        <v>3669892</v>
      </c>
    </row>
    <row r="37" spans="1:148">
      <c r="A37" s="82" t="s">
        <v>308</v>
      </c>
      <c r="B37" s="22">
        <f>'[2]NEW GAA'!E37</f>
        <v>4843811</v>
      </c>
      <c r="C37" s="49">
        <f>'[2]NEW GAA'!AT37</f>
        <v>184111</v>
      </c>
      <c r="D37" s="119">
        <f t="shared" si="7"/>
        <v>5027922</v>
      </c>
      <c r="E37" s="49">
        <f>[2]AUTO!BA37</f>
        <v>156146</v>
      </c>
      <c r="F37" s="82">
        <f>[2]UF!AJ37</f>
        <v>0</v>
      </c>
      <c r="G37" s="82"/>
      <c r="H37" s="82">
        <f>'[2]CONT-RA10717'!AO37</f>
        <v>9799</v>
      </c>
      <c r="I37" s="82">
        <f t="shared" si="1"/>
        <v>5193867</v>
      </c>
    </row>
    <row r="38" spans="1:148">
      <c r="A38" s="82" t="s">
        <v>309</v>
      </c>
      <c r="B38" s="22">
        <f>'[2]NEW GAA'!E38</f>
        <v>52314541</v>
      </c>
      <c r="C38" s="49">
        <f>'[2]NEW GAA'!AT38</f>
        <v>1616383</v>
      </c>
      <c r="D38" s="119">
        <f t="shared" si="7"/>
        <v>53930924</v>
      </c>
      <c r="E38" s="49">
        <f>[2]AUTO!BA38</f>
        <v>4080410</v>
      </c>
      <c r="F38" s="82">
        <f>[2]UF!AJ38</f>
        <v>4114178</v>
      </c>
      <c r="G38" s="82">
        <f>'[2]CONT-RA10717'!B38</f>
        <v>85459</v>
      </c>
      <c r="H38" s="82">
        <f>'[2]CONT-RA10717'!AO38</f>
        <v>0</v>
      </c>
      <c r="I38" s="82">
        <f t="shared" si="1"/>
        <v>62210971</v>
      </c>
    </row>
    <row r="39" spans="1:148">
      <c r="A39" s="82" t="s">
        <v>310</v>
      </c>
      <c r="B39" s="22">
        <f>'[2]NEW GAA'!E39</f>
        <v>5235907</v>
      </c>
      <c r="C39" s="49">
        <f>'[2]NEW GAA'!AT39</f>
        <v>161389</v>
      </c>
      <c r="D39" s="119">
        <f t="shared" si="7"/>
        <v>5397296</v>
      </c>
      <c r="E39" s="49">
        <f>[2]AUTO!BA39</f>
        <v>225302</v>
      </c>
      <c r="F39" s="82">
        <f>[2]UF!AJ39</f>
        <v>0</v>
      </c>
      <c r="G39" s="82">
        <f>'[2]CONT-RA10717'!B39</f>
        <v>221340</v>
      </c>
      <c r="H39" s="82">
        <f>'[2]CONT-RA10717'!AO39</f>
        <v>0</v>
      </c>
      <c r="I39" s="82">
        <f t="shared" si="1"/>
        <v>5843938</v>
      </c>
    </row>
    <row r="40" spans="1:148">
      <c r="A40" s="82" t="s">
        <v>311</v>
      </c>
      <c r="B40" s="22">
        <f>'[2]NEW GAA'!E40</f>
        <v>2627845</v>
      </c>
      <c r="C40" s="49">
        <f>'[2]NEW GAA'!AT40</f>
        <v>87608</v>
      </c>
      <c r="D40" s="119">
        <f t="shared" si="7"/>
        <v>2715453</v>
      </c>
      <c r="E40" s="49">
        <f>[2]AUTO!BA40</f>
        <v>51918</v>
      </c>
      <c r="F40" s="82">
        <f>[2]UF!AJ40</f>
        <v>0</v>
      </c>
      <c r="G40" s="82"/>
      <c r="H40" s="82">
        <f>'[2]CONT-RA10717'!AO40</f>
        <v>45607</v>
      </c>
      <c r="I40" s="82">
        <f t="shared" si="1"/>
        <v>2812978</v>
      </c>
    </row>
    <row r="41" spans="1:148">
      <c r="A41" s="82" t="s">
        <v>312</v>
      </c>
      <c r="B41" s="22">
        <f>'[2]NEW GAA'!E41</f>
        <v>32447110</v>
      </c>
      <c r="C41" s="49">
        <f>'[2]NEW GAA'!AT41</f>
        <v>342234</v>
      </c>
      <c r="D41" s="119">
        <f t="shared" si="7"/>
        <v>32789344</v>
      </c>
      <c r="E41" s="49">
        <f>[2]AUTO!BA41</f>
        <v>237326</v>
      </c>
      <c r="F41" s="82">
        <f>[2]UF!AJ41</f>
        <v>800000</v>
      </c>
      <c r="G41" s="82">
        <f>'[2]CONT-RA10717'!B41</f>
        <v>26927</v>
      </c>
      <c r="H41" s="82">
        <f>'[2]CONT-RA10717'!AO41</f>
        <v>0</v>
      </c>
      <c r="I41" s="82">
        <f t="shared" si="1"/>
        <v>33853597</v>
      </c>
    </row>
    <row r="42" spans="1:148">
      <c r="A42" s="82" t="s">
        <v>313</v>
      </c>
      <c r="B42" s="22">
        <f>'[2]NEW GAA'!E42</f>
        <v>3335</v>
      </c>
      <c r="C42" s="49">
        <f>'[2]NEW GAA'!AT42</f>
        <v>419</v>
      </c>
      <c r="D42" s="119">
        <f t="shared" si="7"/>
        <v>3754</v>
      </c>
      <c r="E42" s="49">
        <f>[2]AUTO!BA42</f>
        <v>0</v>
      </c>
      <c r="F42" s="82">
        <f>[2]UF!AJ42</f>
        <v>0</v>
      </c>
      <c r="G42" s="82"/>
      <c r="H42" s="82">
        <f>'[2]CONT-RA10717'!AO42</f>
        <v>0</v>
      </c>
      <c r="I42" s="82">
        <f t="shared" si="1"/>
        <v>3754</v>
      </c>
    </row>
    <row r="43" spans="1:148">
      <c r="A43" s="82" t="s">
        <v>314</v>
      </c>
      <c r="B43" s="22">
        <f>'[2]NEW GAA'!E43</f>
        <v>31390281</v>
      </c>
      <c r="C43" s="49">
        <f>'[2]NEW GAA'!AT43</f>
        <v>324348</v>
      </c>
      <c r="D43" s="119">
        <f t="shared" si="7"/>
        <v>31714629</v>
      </c>
      <c r="E43" s="49">
        <f>[2]AUTO!BA43</f>
        <v>917263</v>
      </c>
      <c r="F43" s="82">
        <f>[2]UF!AJ43</f>
        <v>0</v>
      </c>
      <c r="G43" s="82"/>
      <c r="H43" s="82">
        <f>'[2]CONT-RA10717'!AO43</f>
        <v>0</v>
      </c>
      <c r="I43" s="82">
        <f t="shared" si="1"/>
        <v>32631892</v>
      </c>
    </row>
    <row r="44" spans="1:148">
      <c r="A44" s="82" t="s">
        <v>315</v>
      </c>
      <c r="B44" s="22">
        <f>'[2]NEW GAA'!E44</f>
        <v>1337435</v>
      </c>
      <c r="C44" s="49">
        <f>'[2]NEW GAA'!AT44</f>
        <v>51387</v>
      </c>
      <c r="D44" s="119">
        <f t="shared" si="7"/>
        <v>1388822</v>
      </c>
      <c r="E44" s="49">
        <f>[2]AUTO!BA44</f>
        <v>87114</v>
      </c>
      <c r="F44" s="82">
        <f>[2]UF!AJ44</f>
        <v>0</v>
      </c>
      <c r="G44" s="82"/>
      <c r="H44" s="82">
        <f>'[2]CONT-RA10717'!AO44</f>
        <v>0</v>
      </c>
      <c r="I44" s="82">
        <f t="shared" si="1"/>
        <v>1475936</v>
      </c>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row>
    <row r="45" spans="1:148">
      <c r="A45" s="82" t="s">
        <v>316</v>
      </c>
      <c r="B45" s="22">
        <f>'[2]NEW GAA'!E45</f>
        <v>9956596</v>
      </c>
      <c r="C45" s="49">
        <f>'[2]NEW GAA'!AT45</f>
        <v>348749</v>
      </c>
      <c r="D45" s="119">
        <f t="shared" si="7"/>
        <v>10305345</v>
      </c>
      <c r="E45" s="49">
        <f>[2]AUTO!BA45</f>
        <v>850764</v>
      </c>
      <c r="F45" s="82">
        <f>[2]UF!AJ45</f>
        <v>0</v>
      </c>
      <c r="G45" s="82"/>
      <c r="H45" s="82">
        <f>'[2]CONT-RA10717'!AO45</f>
        <v>0</v>
      </c>
      <c r="I45" s="82">
        <f t="shared" si="1"/>
        <v>11156109</v>
      </c>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row>
    <row r="46" spans="1:148">
      <c r="A46" s="82" t="s">
        <v>317</v>
      </c>
      <c r="B46" s="22">
        <f>'[2]NEW GAA'!E46</f>
        <v>3117137</v>
      </c>
      <c r="C46" s="49">
        <f>'[2]NEW GAA'!AT46</f>
        <v>97468</v>
      </c>
      <c r="D46" s="119">
        <f t="shared" si="7"/>
        <v>3214605</v>
      </c>
      <c r="E46" s="49">
        <f>[2]AUTO!BA46</f>
        <v>204531</v>
      </c>
      <c r="F46" s="82">
        <f>[2]UF!AJ46</f>
        <v>0</v>
      </c>
      <c r="G46" s="82"/>
      <c r="H46" s="82">
        <f>'[2]CONT-RA10717'!AO46</f>
        <v>0</v>
      </c>
      <c r="I46" s="82">
        <f t="shared" si="1"/>
        <v>3419136</v>
      </c>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row>
    <row r="47" spans="1:148">
      <c r="A47" s="82" t="s">
        <v>318</v>
      </c>
      <c r="B47" s="22">
        <f>'[2]NEW GAA'!E47</f>
        <v>2220985</v>
      </c>
      <c r="C47" s="49">
        <f>'[2]NEW GAA'!AT47</f>
        <v>37363</v>
      </c>
      <c r="D47" s="119">
        <f t="shared" si="7"/>
        <v>2258348</v>
      </c>
      <c r="E47" s="49">
        <f>[2]AUTO!BA47</f>
        <v>78152</v>
      </c>
      <c r="F47" s="82">
        <f>[2]UF!AJ47</f>
        <v>0</v>
      </c>
      <c r="G47" s="82"/>
      <c r="H47" s="82">
        <f>'[2]CONT-RA10717'!AO47</f>
        <v>0</v>
      </c>
      <c r="I47" s="82">
        <f t="shared" si="1"/>
        <v>2336500</v>
      </c>
    </row>
    <row r="48" spans="1:148">
      <c r="A48" s="82" t="s">
        <v>319</v>
      </c>
      <c r="B48" s="22">
        <f>'[2]NEW GAA'!E48</f>
        <v>710061</v>
      </c>
      <c r="C48" s="49">
        <f>'[2]NEW GAA'!AT48</f>
        <v>49596</v>
      </c>
      <c r="D48" s="119">
        <f t="shared" si="7"/>
        <v>759657</v>
      </c>
      <c r="E48" s="49">
        <f>[2]AUTO!BA48</f>
        <v>25991</v>
      </c>
      <c r="F48" s="82">
        <f>[2]UF!AJ48</f>
        <v>0</v>
      </c>
      <c r="G48" s="82"/>
      <c r="H48" s="82">
        <f>'[2]CONT-RA10717'!AO48</f>
        <v>0</v>
      </c>
      <c r="I48" s="82">
        <f t="shared" si="1"/>
        <v>785648</v>
      </c>
    </row>
    <row r="49" spans="1:9" hidden="1">
      <c r="A49" s="82"/>
      <c r="B49" s="22"/>
      <c r="C49" s="49"/>
      <c r="D49" s="119"/>
      <c r="E49" s="49"/>
      <c r="F49" s="82"/>
      <c r="G49" s="82"/>
      <c r="H49" s="82"/>
      <c r="I49" s="82">
        <f t="shared" si="1"/>
        <v>0</v>
      </c>
    </row>
    <row r="50" spans="1:9">
      <c r="A50" s="82" t="s">
        <v>320</v>
      </c>
      <c r="B50" s="54">
        <f t="shared" ref="B50:I50" si="8">SUM(B51:B54)+SUM(B57:B70)+SUM(B75:B91)</f>
        <v>43166211</v>
      </c>
      <c r="C50" s="333">
        <f t="shared" si="8"/>
        <v>902994</v>
      </c>
      <c r="D50" s="334">
        <f t="shared" si="8"/>
        <v>44069205</v>
      </c>
      <c r="E50" s="333">
        <f t="shared" si="8"/>
        <v>3908184</v>
      </c>
      <c r="F50" s="53">
        <f t="shared" si="8"/>
        <v>3504</v>
      </c>
      <c r="G50" s="53">
        <f t="shared" si="8"/>
        <v>10000</v>
      </c>
      <c r="H50" s="53">
        <f t="shared" si="8"/>
        <v>894088</v>
      </c>
      <c r="I50" s="335">
        <f t="shared" si="8"/>
        <v>48884981</v>
      </c>
    </row>
    <row r="51" spans="1:9">
      <c r="A51" s="82" t="s">
        <v>98</v>
      </c>
      <c r="B51" s="22">
        <f>'[2]NEW GAA'!E51</f>
        <v>29410</v>
      </c>
      <c r="C51" s="49">
        <f>'[2]NEW GAA'!AT51</f>
        <v>0</v>
      </c>
      <c r="D51" s="119">
        <f>SUM(B51:C51)</f>
        <v>29410</v>
      </c>
      <c r="E51" s="49">
        <f>[2]AUTO!BA51</f>
        <v>0</v>
      </c>
      <c r="F51" s="82">
        <f>[2]UF!AJ51</f>
        <v>0</v>
      </c>
      <c r="G51" s="82"/>
      <c r="H51" s="82">
        <f>'[2]CONT-RA10717'!AO51</f>
        <v>0</v>
      </c>
      <c r="I51" s="82">
        <f t="shared" si="1"/>
        <v>29410</v>
      </c>
    </row>
    <row r="52" spans="1:9">
      <c r="A52" s="82" t="s">
        <v>99</v>
      </c>
      <c r="B52" s="22">
        <f>'[2]NEW GAA'!E52</f>
        <v>62889</v>
      </c>
      <c r="C52" s="49">
        <f>'[2]NEW GAA'!AT52</f>
        <v>1205</v>
      </c>
      <c r="D52" s="119">
        <f>SUM(B52:C52)</f>
        <v>64094</v>
      </c>
      <c r="E52" s="49">
        <f>[2]AUTO!BA52</f>
        <v>2453</v>
      </c>
      <c r="F52" s="82">
        <f>[2]UF!AJ52</f>
        <v>0</v>
      </c>
      <c r="G52" s="82"/>
      <c r="H52" s="82">
        <f>'[2]CONT-RA10717'!AO52</f>
        <v>0</v>
      </c>
      <c r="I52" s="82">
        <f t="shared" si="1"/>
        <v>66547</v>
      </c>
    </row>
    <row r="53" spans="1:9">
      <c r="A53" s="82" t="s">
        <v>100</v>
      </c>
      <c r="B53" s="22">
        <f>'[2]NEW GAA'!E53</f>
        <v>84167</v>
      </c>
      <c r="C53" s="49">
        <f>'[2]NEW GAA'!AT53</f>
        <v>2132</v>
      </c>
      <c r="D53" s="119">
        <f>SUM(B53:C53)</f>
        <v>86299</v>
      </c>
      <c r="E53" s="49">
        <f>[2]AUTO!BA53</f>
        <v>3048</v>
      </c>
      <c r="F53" s="82">
        <f>[2]UF!AJ53</f>
        <v>0</v>
      </c>
      <c r="G53" s="82"/>
      <c r="H53" s="82">
        <f>'[2]CONT-RA10717'!AO53</f>
        <v>0</v>
      </c>
      <c r="I53" s="82">
        <f t="shared" si="1"/>
        <v>89347</v>
      </c>
    </row>
    <row r="54" spans="1:9">
      <c r="A54" s="82" t="s">
        <v>101</v>
      </c>
      <c r="B54" s="22">
        <f>+B55+B56</f>
        <v>18704752</v>
      </c>
      <c r="C54" s="49">
        <f t="shared" ref="C54:I54" si="9">+C55+C56</f>
        <v>38036</v>
      </c>
      <c r="D54" s="119">
        <f t="shared" si="9"/>
        <v>18742788</v>
      </c>
      <c r="E54" s="49">
        <f t="shared" si="9"/>
        <v>1793755</v>
      </c>
      <c r="F54" s="82">
        <f t="shared" si="9"/>
        <v>0</v>
      </c>
      <c r="G54" s="82">
        <f t="shared" si="9"/>
        <v>0</v>
      </c>
      <c r="H54" s="82">
        <f t="shared" si="9"/>
        <v>540540</v>
      </c>
      <c r="I54" s="82">
        <f t="shared" si="9"/>
        <v>21077083</v>
      </c>
    </row>
    <row r="55" spans="1:9" hidden="1">
      <c r="A55" s="82" t="s">
        <v>102</v>
      </c>
      <c r="B55" s="22">
        <f>'[2]NEW GAA'!E55</f>
        <v>18415688</v>
      </c>
      <c r="C55" s="49">
        <f>'[2]NEW GAA'!AT55</f>
        <v>19334</v>
      </c>
      <c r="D55" s="119">
        <f>SUM(B55:C55)</f>
        <v>18435022</v>
      </c>
      <c r="E55" s="49">
        <f>[2]AUTO!BA55</f>
        <v>1774017</v>
      </c>
      <c r="F55" s="82">
        <f>[2]UF!AJ55</f>
        <v>0</v>
      </c>
      <c r="G55" s="82"/>
      <c r="H55" s="82">
        <f>'[2]CONT-RA10717'!AO55</f>
        <v>540540</v>
      </c>
      <c r="I55" s="82">
        <f t="shared" si="1"/>
        <v>20749579</v>
      </c>
    </row>
    <row r="56" spans="1:9" hidden="1">
      <c r="A56" s="82" t="s">
        <v>103</v>
      </c>
      <c r="B56" s="22">
        <f>'[2]NEW GAA'!E56</f>
        <v>289064</v>
      </c>
      <c r="C56" s="49">
        <f>'[2]NEW GAA'!AT56</f>
        <v>18702</v>
      </c>
      <c r="D56" s="119">
        <f>SUM(B56:C56)</f>
        <v>307766</v>
      </c>
      <c r="E56" s="49">
        <f>[2]AUTO!BA56</f>
        <v>19738</v>
      </c>
      <c r="F56" s="82">
        <f>[2]UF!AJ56</f>
        <v>0</v>
      </c>
      <c r="G56" s="82"/>
      <c r="H56" s="82">
        <f>'[2]CONT-RA10717'!AO56</f>
        <v>0</v>
      </c>
      <c r="I56" s="82">
        <f t="shared" si="1"/>
        <v>327504</v>
      </c>
    </row>
    <row r="57" spans="1:9">
      <c r="A57" s="82" t="s">
        <v>104</v>
      </c>
      <c r="B57" s="22">
        <f>'[2]NEW GAA'!E57</f>
        <v>68601</v>
      </c>
      <c r="C57" s="49">
        <f>'[2]NEW GAA'!AT57</f>
        <v>3430</v>
      </c>
      <c r="D57" s="119">
        <f>SUM(B57:C57)</f>
        <v>72031</v>
      </c>
      <c r="E57" s="49">
        <f>[2]AUTO!BA57</f>
        <v>3220</v>
      </c>
      <c r="F57" s="82">
        <f>[2]UF!AJ57</f>
        <v>0</v>
      </c>
      <c r="G57" s="82"/>
      <c r="H57" s="82">
        <f>'[2]CONT-RA10717'!AO57</f>
        <v>0</v>
      </c>
      <c r="I57" s="82">
        <f t="shared" si="1"/>
        <v>75251</v>
      </c>
    </row>
    <row r="58" spans="1:9">
      <c r="A58" s="82" t="s">
        <v>105</v>
      </c>
      <c r="B58" s="22">
        <f>'[2]NEW GAA'!E58</f>
        <v>404749</v>
      </c>
      <c r="C58" s="49">
        <f>'[2]NEW GAA'!AT58</f>
        <v>57122</v>
      </c>
      <c r="D58" s="119">
        <f>SUM(B58:C58)</f>
        <v>461871</v>
      </c>
      <c r="E58" s="49">
        <f>[2]AUTO!BA58</f>
        <v>26257</v>
      </c>
      <c r="F58" s="82"/>
      <c r="G58" s="82"/>
      <c r="H58" s="82"/>
      <c r="I58" s="82">
        <f t="shared" si="1"/>
        <v>488128</v>
      </c>
    </row>
    <row r="59" spans="1:9">
      <c r="A59" s="82" t="s">
        <v>106</v>
      </c>
      <c r="B59" s="22">
        <f>'[2]NEW GAA'!E59</f>
        <v>125072</v>
      </c>
      <c r="C59" s="49">
        <f>'[2]NEW GAA'!AT59</f>
        <v>3097</v>
      </c>
      <c r="D59" s="119">
        <f>SUM(B59:C59)</f>
        <v>128169</v>
      </c>
      <c r="E59" s="49">
        <f>[2]AUTO!BA59</f>
        <v>81307</v>
      </c>
      <c r="F59" s="82">
        <f>[2]UF!AJ59</f>
        <v>0</v>
      </c>
      <c r="G59" s="82"/>
      <c r="H59" s="82">
        <f>'[2]CONT-RA10717'!AO59</f>
        <v>0</v>
      </c>
      <c r="I59" s="82">
        <f t="shared" si="1"/>
        <v>209476</v>
      </c>
    </row>
    <row r="60" spans="1:9">
      <c r="A60" s="82" t="s">
        <v>107</v>
      </c>
      <c r="B60" s="22">
        <f>'[2]NEW GAA'!E60</f>
        <v>411785</v>
      </c>
      <c r="C60" s="49">
        <f>'[2]NEW GAA'!AT60</f>
        <v>52161</v>
      </c>
      <c r="D60" s="119">
        <f t="shared" ref="D60:D69" si="10">SUM(B60:C60)</f>
        <v>463946</v>
      </c>
      <c r="E60" s="49">
        <f>[2]AUTO!BA60</f>
        <v>13434</v>
      </c>
      <c r="F60" s="82">
        <f>[2]UF!AJ60</f>
        <v>0</v>
      </c>
      <c r="G60" s="82"/>
      <c r="H60" s="82">
        <f>'[2]CONT-RA10717'!AO60</f>
        <v>0</v>
      </c>
      <c r="I60" s="82">
        <f t="shared" ref="I60:I69" si="11">SUM(D60:H60)</f>
        <v>477380</v>
      </c>
    </row>
    <row r="61" spans="1:9">
      <c r="A61" s="82" t="s">
        <v>108</v>
      </c>
      <c r="B61" s="22">
        <f>'[2]NEW GAA'!E61</f>
        <v>92021</v>
      </c>
      <c r="C61" s="49">
        <f>'[2]NEW GAA'!AT61</f>
        <v>776</v>
      </c>
      <c r="D61" s="119">
        <f>SUM(B61:C61)</f>
        <v>92797</v>
      </c>
      <c r="E61" s="49">
        <f>[2]AUTO!BA61</f>
        <v>69020</v>
      </c>
      <c r="F61" s="82">
        <f>[2]UF!AJ61</f>
        <v>0</v>
      </c>
      <c r="G61" s="82"/>
      <c r="H61" s="82">
        <f>'[2]CONT-RA10717'!AO61</f>
        <v>0</v>
      </c>
      <c r="I61" s="82">
        <f>SUM(D61:H61)</f>
        <v>161817</v>
      </c>
    </row>
    <row r="62" spans="1:9">
      <c r="A62" s="82" t="s">
        <v>109</v>
      </c>
      <c r="B62" s="22">
        <f>'[2]NEW GAA'!E62</f>
        <v>108055</v>
      </c>
      <c r="C62" s="49">
        <f>'[2]NEW GAA'!AT62</f>
        <v>19965</v>
      </c>
      <c r="D62" s="119">
        <f t="shared" si="10"/>
        <v>128020</v>
      </c>
      <c r="E62" s="49">
        <f>[2]AUTO!BA62</f>
        <v>5686</v>
      </c>
      <c r="F62" s="82">
        <f>[2]UF!AJ62</f>
        <v>0</v>
      </c>
      <c r="G62" s="82"/>
      <c r="H62" s="82">
        <f>'[2]CONT-RA10717'!AO62</f>
        <v>0</v>
      </c>
      <c r="I62" s="82">
        <f t="shared" si="11"/>
        <v>133706</v>
      </c>
    </row>
    <row r="63" spans="1:9">
      <c r="A63" s="82" t="s">
        <v>110</v>
      </c>
      <c r="B63" s="22">
        <f>'[2]NEW GAA'!E63</f>
        <v>93901</v>
      </c>
      <c r="C63" s="49">
        <f>'[2]NEW GAA'!AT63</f>
        <v>8678</v>
      </c>
      <c r="D63" s="119">
        <f t="shared" si="10"/>
        <v>102579</v>
      </c>
      <c r="E63" s="49">
        <f>[2]AUTO!BA63</f>
        <v>15502</v>
      </c>
      <c r="F63" s="82">
        <f>[2]UF!AJ63</f>
        <v>0</v>
      </c>
      <c r="G63" s="82"/>
      <c r="H63" s="82">
        <f>'[2]CONT-RA10717'!AO63</f>
        <v>0</v>
      </c>
      <c r="I63" s="82">
        <f t="shared" si="11"/>
        <v>118081</v>
      </c>
    </row>
    <row r="64" spans="1:9" ht="13.5" customHeight="1">
      <c r="A64" s="82" t="s">
        <v>111</v>
      </c>
      <c r="B64" s="22">
        <f>'[2]NEW GAA'!E64</f>
        <v>126959</v>
      </c>
      <c r="C64" s="49">
        <f>'[2]NEW GAA'!AT64</f>
        <v>4421</v>
      </c>
      <c r="D64" s="119">
        <f t="shared" si="10"/>
        <v>131380</v>
      </c>
      <c r="E64" s="49">
        <f>[2]AUTO!BA64</f>
        <v>5888</v>
      </c>
      <c r="F64" s="82">
        <f>[2]UF!AJ64</f>
        <v>0</v>
      </c>
      <c r="G64" s="82"/>
      <c r="H64" s="82">
        <f>'[2]CONT-RA10717'!AO64</f>
        <v>0</v>
      </c>
      <c r="I64" s="82">
        <f t="shared" si="11"/>
        <v>137268</v>
      </c>
    </row>
    <row r="65" spans="1:9">
      <c r="A65" s="82" t="s">
        <v>112</v>
      </c>
      <c r="B65" s="22">
        <f>'[2]NEW GAA'!E65</f>
        <v>234693</v>
      </c>
      <c r="C65" s="49">
        <f>'[2]NEW GAA'!AT65</f>
        <v>14127</v>
      </c>
      <c r="D65" s="119">
        <f t="shared" si="10"/>
        <v>248820</v>
      </c>
      <c r="E65" s="49">
        <f>[2]AUTO!BA65</f>
        <v>514093</v>
      </c>
      <c r="F65" s="82">
        <f>[2]UF!AJ65</f>
        <v>0</v>
      </c>
      <c r="G65" s="82"/>
      <c r="H65" s="82">
        <f>'[2]CONT-RA10717'!AO65</f>
        <v>9000</v>
      </c>
      <c r="I65" s="82">
        <f t="shared" si="11"/>
        <v>771913</v>
      </c>
    </row>
    <row r="66" spans="1:9">
      <c r="A66" s="82" t="s">
        <v>113</v>
      </c>
      <c r="B66" s="22">
        <f>'[2]NEW GAA'!E66</f>
        <v>134063</v>
      </c>
      <c r="C66" s="49">
        <f>'[2]NEW GAA'!AT66</f>
        <v>6627</v>
      </c>
      <c r="D66" s="119">
        <f t="shared" si="10"/>
        <v>140690</v>
      </c>
      <c r="E66" s="49">
        <f>[2]AUTO!BA66</f>
        <v>3881</v>
      </c>
      <c r="F66" s="82">
        <f>[2]UF!AJ66</f>
        <v>0</v>
      </c>
      <c r="G66" s="82"/>
      <c r="H66" s="82">
        <f>'[2]CONT-RA10717'!AO66</f>
        <v>0</v>
      </c>
      <c r="I66" s="82">
        <f t="shared" si="11"/>
        <v>144571</v>
      </c>
    </row>
    <row r="67" spans="1:9">
      <c r="A67" s="82" t="s">
        <v>114</v>
      </c>
      <c r="B67" s="22">
        <f>'[2]NEW GAA'!E67</f>
        <v>170411</v>
      </c>
      <c r="C67" s="49">
        <f>'[2]NEW GAA'!AT67</f>
        <v>1791</v>
      </c>
      <c r="D67" s="119">
        <f t="shared" si="10"/>
        <v>172202</v>
      </c>
      <c r="E67" s="49">
        <f>[2]AUTO!BA67</f>
        <v>4634</v>
      </c>
      <c r="F67" s="82">
        <f>[2]UF!AJ67</f>
        <v>0</v>
      </c>
      <c r="G67" s="82"/>
      <c r="H67" s="82">
        <f>'[2]CONT-RA10717'!AO67</f>
        <v>0</v>
      </c>
      <c r="I67" s="82">
        <f t="shared" si="11"/>
        <v>176836</v>
      </c>
    </row>
    <row r="68" spans="1:9">
      <c r="A68" s="82" t="s">
        <v>115</v>
      </c>
      <c r="B68" s="22">
        <f>'[2]NEW GAA'!E68</f>
        <v>27684</v>
      </c>
      <c r="C68" s="49">
        <f>'[2]NEW GAA'!AT68</f>
        <v>1783</v>
      </c>
      <c r="D68" s="119">
        <f t="shared" si="10"/>
        <v>29467</v>
      </c>
      <c r="E68" s="49">
        <f>[2]AUTO!BA68</f>
        <v>64464</v>
      </c>
      <c r="F68" s="82">
        <f>[2]UF!AJ68</f>
        <v>0</v>
      </c>
      <c r="G68" s="82"/>
      <c r="H68" s="82">
        <f>'[2]CONT-RA10717'!AO68</f>
        <v>0</v>
      </c>
      <c r="I68" s="82">
        <f t="shared" si="11"/>
        <v>93931</v>
      </c>
    </row>
    <row r="69" spans="1:9">
      <c r="A69" s="82" t="s">
        <v>116</v>
      </c>
      <c r="B69" s="22">
        <f>'[2]NEW GAA'!E69</f>
        <v>188225</v>
      </c>
      <c r="C69" s="49">
        <f>'[2]NEW GAA'!AT69</f>
        <v>53768</v>
      </c>
      <c r="D69" s="119">
        <f t="shared" si="10"/>
        <v>241993</v>
      </c>
      <c r="E69" s="49">
        <f>[2]AUTO!BA69</f>
        <v>11949</v>
      </c>
      <c r="F69" s="82">
        <f>[2]UF!AJ69</f>
        <v>0</v>
      </c>
      <c r="G69" s="82"/>
      <c r="H69" s="82">
        <f>'[2]CONT-RA10717'!AO69</f>
        <v>0</v>
      </c>
      <c r="I69" s="82">
        <f t="shared" si="11"/>
        <v>253942</v>
      </c>
    </row>
    <row r="70" spans="1:9">
      <c r="A70" s="128" t="s">
        <v>117</v>
      </c>
      <c r="B70" s="83">
        <f t="shared" ref="B70:G70" si="12">SUM(B71:B74)</f>
        <v>1190135</v>
      </c>
      <c r="C70" s="336">
        <f t="shared" si="12"/>
        <v>16967</v>
      </c>
      <c r="D70" s="175">
        <f t="shared" si="12"/>
        <v>1207102</v>
      </c>
      <c r="E70" s="336">
        <f t="shared" si="12"/>
        <v>770795</v>
      </c>
      <c r="F70" s="337">
        <f t="shared" si="12"/>
        <v>0</v>
      </c>
      <c r="G70" s="337">
        <f t="shared" si="12"/>
        <v>7000</v>
      </c>
      <c r="H70" s="337"/>
      <c r="I70" s="337">
        <f t="shared" si="1"/>
        <v>1984897</v>
      </c>
    </row>
    <row r="71" spans="1:9">
      <c r="A71" s="128" t="s">
        <v>118</v>
      </c>
      <c r="B71" s="22">
        <f>'[2]NEW GAA'!E71</f>
        <v>187626</v>
      </c>
      <c r="C71" s="49">
        <f>'[2]NEW GAA'!AT71</f>
        <v>3743</v>
      </c>
      <c r="D71" s="119">
        <f t="shared" ref="D71:D93" si="13">SUM(B71:C71)</f>
        <v>191369</v>
      </c>
      <c r="E71" s="49">
        <f>[2]AUTO!BA71</f>
        <v>754984</v>
      </c>
      <c r="F71" s="82">
        <f>[2]UF!AJ71</f>
        <v>0</v>
      </c>
      <c r="G71" s="82">
        <f>'[2]CONT-RA10717'!B71</f>
        <v>7000</v>
      </c>
      <c r="H71" s="82">
        <f>'[2]CONT-RA10717'!AO71</f>
        <v>0</v>
      </c>
      <c r="I71" s="82">
        <f t="shared" si="1"/>
        <v>953353</v>
      </c>
    </row>
    <row r="72" spans="1:9">
      <c r="A72" s="128" t="s">
        <v>119</v>
      </c>
      <c r="B72" s="22">
        <f>'[2]NEW GAA'!E72</f>
        <v>684925</v>
      </c>
      <c r="C72" s="49">
        <f>'[2]NEW GAA'!AT72</f>
        <v>7684</v>
      </c>
      <c r="D72" s="119">
        <f t="shared" si="13"/>
        <v>692609</v>
      </c>
      <c r="E72" s="49">
        <f>[2]AUTO!BA72</f>
        <v>5901</v>
      </c>
      <c r="F72" s="82">
        <f>[2]UF!AJ72</f>
        <v>0</v>
      </c>
      <c r="G72" s="82"/>
      <c r="H72" s="82">
        <f>'[2]CONT-RA10717'!AO72</f>
        <v>0</v>
      </c>
      <c r="I72" s="82">
        <f t="shared" si="1"/>
        <v>698510</v>
      </c>
    </row>
    <row r="73" spans="1:9">
      <c r="A73" s="128" t="s">
        <v>120</v>
      </c>
      <c r="B73" s="22">
        <f>'[2]NEW GAA'!E73</f>
        <v>191466</v>
      </c>
      <c r="C73" s="49">
        <f>'[2]NEW GAA'!AT73</f>
        <v>2208</v>
      </c>
      <c r="D73" s="119">
        <f t="shared" si="13"/>
        <v>193674</v>
      </c>
      <c r="E73" s="49">
        <f>[2]AUTO!BA73</f>
        <v>5246</v>
      </c>
      <c r="F73" s="82">
        <f>[2]UF!AJ73</f>
        <v>0</v>
      </c>
      <c r="G73" s="82"/>
      <c r="H73" s="82">
        <f>'[2]CONT-RA10717'!AO73</f>
        <v>0</v>
      </c>
      <c r="I73" s="82">
        <f t="shared" si="1"/>
        <v>198920</v>
      </c>
    </row>
    <row r="74" spans="1:9">
      <c r="A74" s="128" t="s">
        <v>121</v>
      </c>
      <c r="B74" s="22">
        <f>'[2]NEW GAA'!E74</f>
        <v>126118</v>
      </c>
      <c r="C74" s="49">
        <f>'[2]NEW GAA'!AT74</f>
        <v>3332</v>
      </c>
      <c r="D74" s="119">
        <f t="shared" si="13"/>
        <v>129450</v>
      </c>
      <c r="E74" s="49">
        <f>[2]AUTO!BA74</f>
        <v>4664</v>
      </c>
      <c r="F74" s="82">
        <f>[2]UF!AJ74</f>
        <v>0</v>
      </c>
      <c r="G74" s="82"/>
      <c r="H74" s="82">
        <f>'[2]CONT-RA10717'!AO74</f>
        <v>0</v>
      </c>
      <c r="I74" s="82">
        <f t="shared" si="1"/>
        <v>134114</v>
      </c>
    </row>
    <row r="75" spans="1:9">
      <c r="A75" s="128" t="s">
        <v>122</v>
      </c>
      <c r="B75" s="22">
        <f>'[2]NEW GAA'!E75</f>
        <v>1123272</v>
      </c>
      <c r="C75" s="49">
        <f>'[2]NEW GAA'!AT75</f>
        <v>27397</v>
      </c>
      <c r="D75" s="119">
        <f t="shared" si="13"/>
        <v>1150669</v>
      </c>
      <c r="E75" s="49">
        <f>[2]AUTO!BA75</f>
        <v>54835</v>
      </c>
      <c r="F75" s="82">
        <f>[2]UF!AJ75</f>
        <v>0</v>
      </c>
      <c r="G75" s="82"/>
      <c r="H75" s="82">
        <f>'[2]CONT-RA10717'!AO75</f>
        <v>82240</v>
      </c>
      <c r="I75" s="82">
        <f t="shared" ref="I75:I90" si="14">SUM(D75:H75)</f>
        <v>1287744</v>
      </c>
    </row>
    <row r="76" spans="1:9">
      <c r="A76" s="128" t="s">
        <v>123</v>
      </c>
      <c r="B76" s="22">
        <f>'[2]NEW GAA'!E76</f>
        <v>551832</v>
      </c>
      <c r="C76" s="49">
        <f>'[2]NEW GAA'!AT76</f>
        <v>84084</v>
      </c>
      <c r="D76" s="119">
        <f t="shared" si="13"/>
        <v>635916</v>
      </c>
      <c r="E76" s="49">
        <f>[2]AUTO!BA76</f>
        <v>39366</v>
      </c>
      <c r="F76" s="82">
        <f>[2]UF!AJ76</f>
        <v>0</v>
      </c>
      <c r="G76" s="82"/>
      <c r="H76" s="82">
        <f>'[2]CONT-RA10717'!AO76</f>
        <v>0</v>
      </c>
      <c r="I76" s="82">
        <f t="shared" si="14"/>
        <v>675282</v>
      </c>
    </row>
    <row r="77" spans="1:9">
      <c r="A77" s="128" t="s">
        <v>124</v>
      </c>
      <c r="B77" s="22">
        <f>'[2]NEW GAA'!E77</f>
        <v>792638</v>
      </c>
      <c r="C77" s="49">
        <f>'[2]NEW GAA'!AT77</f>
        <v>28654</v>
      </c>
      <c r="D77" s="119">
        <f t="shared" si="13"/>
        <v>821292</v>
      </c>
      <c r="E77" s="49">
        <f>[2]AUTO!BA77</f>
        <v>37372</v>
      </c>
      <c r="F77" s="82">
        <f>[2]UF!AJ77</f>
        <v>0</v>
      </c>
      <c r="G77" s="82"/>
      <c r="H77" s="82">
        <f>'[2]CONT-RA10717'!AO77</f>
        <v>0</v>
      </c>
      <c r="I77" s="82">
        <f t="shared" si="14"/>
        <v>858664</v>
      </c>
    </row>
    <row r="78" spans="1:9">
      <c r="A78" s="128" t="s">
        <v>125</v>
      </c>
      <c r="B78" s="22">
        <f>'[2]NEW GAA'!E78</f>
        <v>149456</v>
      </c>
      <c r="C78" s="49">
        <f>'[2]NEW GAA'!AT78</f>
        <v>13218</v>
      </c>
      <c r="D78" s="119">
        <f t="shared" si="13"/>
        <v>162674</v>
      </c>
      <c r="E78" s="49">
        <f>[2]AUTO!BA78</f>
        <v>5069</v>
      </c>
      <c r="F78" s="82">
        <f>[2]UF!AJ78</f>
        <v>0</v>
      </c>
      <c r="G78" s="82"/>
      <c r="H78" s="82">
        <f>'[2]CONT-RA10717'!AO78</f>
        <v>0</v>
      </c>
      <c r="I78" s="82">
        <f t="shared" si="14"/>
        <v>167743</v>
      </c>
    </row>
    <row r="79" spans="1:9">
      <c r="A79" s="128" t="s">
        <v>126</v>
      </c>
      <c r="B79" s="22">
        <f>'[2]NEW GAA'!E79</f>
        <v>142501</v>
      </c>
      <c r="C79" s="49">
        <f>'[2]NEW GAA'!AT79</f>
        <v>5007</v>
      </c>
      <c r="D79" s="119">
        <f t="shared" si="13"/>
        <v>147508</v>
      </c>
      <c r="E79" s="49">
        <f>[2]AUTO!BA79</f>
        <v>4035</v>
      </c>
      <c r="F79" s="82">
        <f>[2]UF!AJ79</f>
        <v>0</v>
      </c>
      <c r="G79" s="82"/>
      <c r="H79" s="82">
        <f>'[2]CONT-RA10717'!AO79</f>
        <v>0</v>
      </c>
      <c r="I79" s="82">
        <f t="shared" si="14"/>
        <v>151543</v>
      </c>
    </row>
    <row r="80" spans="1:9">
      <c r="A80" s="128" t="s">
        <v>127</v>
      </c>
      <c r="B80" s="22">
        <f>'[2]NEW GAA'!E80</f>
        <v>8062519</v>
      </c>
      <c r="C80" s="49">
        <f>'[2]NEW GAA'!AT80</f>
        <v>4575</v>
      </c>
      <c r="D80" s="119">
        <f t="shared" si="13"/>
        <v>8067094</v>
      </c>
      <c r="E80" s="49">
        <f>[2]AUTO!BA80</f>
        <v>4186</v>
      </c>
      <c r="F80" s="82">
        <f>[2]UF!AJ80</f>
        <v>0</v>
      </c>
      <c r="G80" s="82"/>
      <c r="H80" s="82">
        <f>'[2]CONT-RA10717'!AO80</f>
        <v>0</v>
      </c>
      <c r="I80" s="82">
        <f t="shared" si="14"/>
        <v>8071280</v>
      </c>
    </row>
    <row r="81" spans="1:9">
      <c r="A81" s="128" t="s">
        <v>321</v>
      </c>
      <c r="B81" s="22">
        <f>'[2]NEW GAA'!E81</f>
        <v>46388</v>
      </c>
      <c r="C81" s="49">
        <f>'[2]NEW GAA'!AT81</f>
        <v>6110</v>
      </c>
      <c r="D81" s="119">
        <f t="shared" si="13"/>
        <v>52498</v>
      </c>
      <c r="E81" s="49">
        <f>[2]AUTO!BA81</f>
        <v>2817</v>
      </c>
      <c r="F81" s="82">
        <f>[2]UF!AJ81</f>
        <v>3504</v>
      </c>
      <c r="G81" s="82"/>
      <c r="H81" s="82">
        <f>'[2]CONT-RA10717'!AO81</f>
        <v>0</v>
      </c>
      <c r="I81" s="82">
        <f t="shared" si="14"/>
        <v>58819</v>
      </c>
    </row>
    <row r="82" spans="1:9">
      <c r="A82" s="128" t="s">
        <v>130</v>
      </c>
      <c r="B82" s="22">
        <f>'[2]NEW GAA'!E82</f>
        <v>207651</v>
      </c>
      <c r="C82" s="49">
        <f>'[2]NEW GAA'!AT82</f>
        <v>1105</v>
      </c>
      <c r="D82" s="119">
        <f t="shared" si="13"/>
        <v>208756</v>
      </c>
      <c r="E82" s="49">
        <f>[2]AUTO!BA82</f>
        <v>1233</v>
      </c>
      <c r="F82" s="82">
        <f>[2]UF!AJ82</f>
        <v>0</v>
      </c>
      <c r="G82" s="82"/>
      <c r="H82" s="82">
        <f>'[2]CONT-RA10717'!AO82</f>
        <v>0</v>
      </c>
      <c r="I82" s="82">
        <f t="shared" si="14"/>
        <v>209989</v>
      </c>
    </row>
    <row r="83" spans="1:9">
      <c r="A83" s="128" t="s">
        <v>132</v>
      </c>
      <c r="B83" s="22">
        <f>'[2]NEW GAA'!E83</f>
        <v>81899</v>
      </c>
      <c r="C83" s="49">
        <f>'[2]NEW GAA'!AT83</f>
        <v>2837</v>
      </c>
      <c r="D83" s="119">
        <f t="shared" si="13"/>
        <v>84736</v>
      </c>
      <c r="E83" s="49">
        <f>[2]AUTO!BA83</f>
        <v>65050</v>
      </c>
      <c r="F83" s="82">
        <f>[2]UF!AJ83</f>
        <v>0</v>
      </c>
      <c r="G83" s="82"/>
      <c r="H83" s="82">
        <f>'[2]CONT-RA10717'!AO83</f>
        <v>0</v>
      </c>
      <c r="I83" s="82">
        <f t="shared" si="14"/>
        <v>149786</v>
      </c>
    </row>
    <row r="84" spans="1:9">
      <c r="A84" s="128" t="s">
        <v>134</v>
      </c>
      <c r="B84" s="22">
        <f>'[2]NEW GAA'!E84</f>
        <v>361080</v>
      </c>
      <c r="C84" s="49">
        <f>'[2]NEW GAA'!AT84</f>
        <v>5884</v>
      </c>
      <c r="D84" s="119">
        <f t="shared" si="13"/>
        <v>366964</v>
      </c>
      <c r="E84" s="49">
        <f>[2]AUTO!BA84</f>
        <v>17054</v>
      </c>
      <c r="F84" s="82">
        <f>[2]UF!AJ84</f>
        <v>0</v>
      </c>
      <c r="G84" s="82"/>
      <c r="H84" s="82">
        <f>'[2]CONT-RA10717'!AO84</f>
        <v>0</v>
      </c>
      <c r="I84" s="82">
        <f t="shared" si="14"/>
        <v>384018</v>
      </c>
    </row>
    <row r="85" spans="1:9">
      <c r="A85" s="128" t="s">
        <v>136</v>
      </c>
      <c r="B85" s="22">
        <f>'[2]NEW GAA'!E85</f>
        <v>1810833</v>
      </c>
      <c r="C85" s="49">
        <f>'[2]NEW GAA'!AT85</f>
        <v>126511</v>
      </c>
      <c r="D85" s="119">
        <f t="shared" si="13"/>
        <v>1937344</v>
      </c>
      <c r="E85" s="49">
        <f>[2]AUTO!BA85</f>
        <v>68950</v>
      </c>
      <c r="F85" s="82">
        <f>[2]UF!AJ85</f>
        <v>0</v>
      </c>
      <c r="G85" s="82"/>
      <c r="H85" s="82">
        <f>'[2]CONT-RA10717'!AO85</f>
        <v>0</v>
      </c>
      <c r="I85" s="82">
        <f t="shared" si="14"/>
        <v>2006294</v>
      </c>
    </row>
    <row r="86" spans="1:9" s="338" customFormat="1">
      <c r="A86" s="128" t="s">
        <v>138</v>
      </c>
      <c r="B86" s="22">
        <f>'[2]NEW GAA'!E86</f>
        <v>154804</v>
      </c>
      <c r="C86" s="49">
        <f>'[2]NEW GAA'!AT86</f>
        <v>3374</v>
      </c>
      <c r="D86" s="119">
        <f t="shared" si="13"/>
        <v>158178</v>
      </c>
      <c r="E86" s="49">
        <f>[2]AUTO!BA86</f>
        <v>3077</v>
      </c>
      <c r="F86" s="82">
        <f>[2]UF!AJ86</f>
        <v>0</v>
      </c>
      <c r="G86" s="82"/>
      <c r="H86" s="82">
        <f>'[2]CONT-RA10717'!AO86</f>
        <v>0</v>
      </c>
      <c r="I86" s="82">
        <f t="shared" si="14"/>
        <v>161255</v>
      </c>
    </row>
    <row r="87" spans="1:9">
      <c r="A87" s="128" t="s">
        <v>140</v>
      </c>
      <c r="B87" s="22">
        <f>'[2]NEW GAA'!E87</f>
        <v>223497</v>
      </c>
      <c r="C87" s="49">
        <f>'[2]NEW GAA'!AT87</f>
        <v>4540</v>
      </c>
      <c r="D87" s="119">
        <f t="shared" si="13"/>
        <v>228037</v>
      </c>
      <c r="E87" s="49">
        <f>[2]AUTO!BA87</f>
        <v>34804</v>
      </c>
      <c r="F87" s="82">
        <f>[2]UF!AJ87</f>
        <v>0</v>
      </c>
      <c r="G87" s="82"/>
      <c r="H87" s="82">
        <f>'[2]CONT-RA10717'!AO87</f>
        <v>0</v>
      </c>
      <c r="I87" s="82">
        <f t="shared" si="14"/>
        <v>262841</v>
      </c>
    </row>
    <row r="88" spans="1:9">
      <c r="A88" s="128" t="s">
        <v>142</v>
      </c>
      <c r="B88" s="22">
        <f>'[2]NEW GAA'!E88</f>
        <v>157244</v>
      </c>
      <c r="C88" s="49">
        <f>'[2]NEW GAA'!AT88</f>
        <v>10867</v>
      </c>
      <c r="D88" s="119">
        <f t="shared" si="13"/>
        <v>168111</v>
      </c>
      <c r="E88" s="49">
        <f>[2]AUTO!BA88</f>
        <v>6900</v>
      </c>
      <c r="F88" s="82">
        <f>[2]UF!AJ88</f>
        <v>0</v>
      </c>
      <c r="G88" s="82"/>
      <c r="H88" s="82">
        <f>'[2]CONT-RA10717'!AO88</f>
        <v>0</v>
      </c>
      <c r="I88" s="82">
        <f t="shared" si="14"/>
        <v>175011</v>
      </c>
    </row>
    <row r="89" spans="1:9" ht="13.5" customHeight="1">
      <c r="A89" s="128" t="s">
        <v>144</v>
      </c>
      <c r="B89" s="22">
        <f>'[2]NEW GAA'!E89</f>
        <v>50111</v>
      </c>
      <c r="C89" s="49">
        <f>'[2]NEW GAA'!AT89</f>
        <v>22537</v>
      </c>
      <c r="D89" s="119">
        <f t="shared" si="13"/>
        <v>72648</v>
      </c>
      <c r="E89" s="49">
        <f>[2]AUTO!BA89</f>
        <v>2518</v>
      </c>
      <c r="F89" s="82">
        <f>[2]UF!AJ89</f>
        <v>0</v>
      </c>
      <c r="G89" s="82"/>
      <c r="H89" s="82">
        <f>'[2]CONT-RA10717'!AO89</f>
        <v>0</v>
      </c>
      <c r="I89" s="82">
        <f t="shared" si="14"/>
        <v>75166</v>
      </c>
    </row>
    <row r="90" spans="1:9">
      <c r="A90" s="128" t="s">
        <v>146</v>
      </c>
      <c r="B90" s="22">
        <f>'[2]NEW GAA'!E90</f>
        <v>425807</v>
      </c>
      <c r="C90" s="49">
        <f>'[2]NEW GAA'!AT90</f>
        <v>39825</v>
      </c>
      <c r="D90" s="119">
        <f t="shared" si="13"/>
        <v>465632</v>
      </c>
      <c r="E90" s="49">
        <f>[2]AUTO!BA90</f>
        <v>18702</v>
      </c>
      <c r="F90" s="82">
        <f>[2]UF!AJ90</f>
        <v>0</v>
      </c>
      <c r="G90" s="82"/>
      <c r="H90" s="82">
        <f>'[2]CONT-RA10717'!AO90</f>
        <v>0</v>
      </c>
      <c r="I90" s="82">
        <f t="shared" si="14"/>
        <v>484334</v>
      </c>
    </row>
    <row r="91" spans="1:9">
      <c r="A91" s="339" t="s">
        <v>148</v>
      </c>
      <c r="B91" s="22">
        <f>SUM(B92:B93)</f>
        <v>6567107</v>
      </c>
      <c r="C91" s="49">
        <f t="shared" ref="C91:I91" si="15">SUM(C92:C93)</f>
        <v>230383</v>
      </c>
      <c r="D91" s="119">
        <f t="shared" si="15"/>
        <v>6797490</v>
      </c>
      <c r="E91" s="49">
        <f t="shared" si="15"/>
        <v>152830</v>
      </c>
      <c r="F91" s="82">
        <f t="shared" si="15"/>
        <v>0</v>
      </c>
      <c r="G91" s="82">
        <f t="shared" si="15"/>
        <v>3000</v>
      </c>
      <c r="H91" s="82">
        <f t="shared" si="15"/>
        <v>262308</v>
      </c>
      <c r="I91" s="82">
        <f t="shared" si="15"/>
        <v>7215628</v>
      </c>
    </row>
    <row r="92" spans="1:9" hidden="1">
      <c r="A92" s="339" t="s">
        <v>149</v>
      </c>
      <c r="B92" s="22">
        <f>'[2]NEW GAA'!E92</f>
        <v>2924326</v>
      </c>
      <c r="C92" s="49">
        <f>'[2]NEW GAA'!AT92</f>
        <v>75089</v>
      </c>
      <c r="D92" s="119">
        <f t="shared" si="13"/>
        <v>2999415</v>
      </c>
      <c r="E92" s="49">
        <f>[2]AUTO!BA92</f>
        <v>15101</v>
      </c>
      <c r="F92" s="82"/>
      <c r="G92" s="82">
        <f>'[2]CONT-RA10717'!B92</f>
        <v>3000</v>
      </c>
      <c r="H92" s="82">
        <f>'[2]CONT-RA10717'!AO92</f>
        <v>262308</v>
      </c>
      <c r="I92" s="82">
        <f t="shared" ref="I92:I99" si="16">SUM(D92:H92)</f>
        <v>3279824</v>
      </c>
    </row>
    <row r="93" spans="1:9" hidden="1">
      <c r="A93" s="339" t="s">
        <v>150</v>
      </c>
      <c r="B93" s="22">
        <f>'[2]NEW GAA'!E93</f>
        <v>3642781</v>
      </c>
      <c r="C93" s="49">
        <f>'[2]NEW GAA'!AT93</f>
        <v>155294</v>
      </c>
      <c r="D93" s="119">
        <f t="shared" si="13"/>
        <v>3798075</v>
      </c>
      <c r="E93" s="49">
        <f>[2]AUTO!BA93</f>
        <v>137729</v>
      </c>
      <c r="F93" s="82"/>
      <c r="G93" s="82"/>
      <c r="H93" s="82"/>
      <c r="I93" s="82">
        <f t="shared" si="16"/>
        <v>3935804</v>
      </c>
    </row>
    <row r="94" spans="1:9" ht="14.25" customHeight="1">
      <c r="A94" s="82" t="s">
        <v>322</v>
      </c>
      <c r="B94" s="22"/>
      <c r="C94" s="49">
        <f>'[2]NEW GAA'!AT95</f>
        <v>131986667</v>
      </c>
      <c r="D94" s="119">
        <f t="shared" ref="D94:D99" si="17">SUM(B94:C94)</f>
        <v>131986667</v>
      </c>
      <c r="E94" s="49">
        <f>[2]AUTO!BA95</f>
        <v>573392</v>
      </c>
      <c r="F94" s="82">
        <f>[2]UF!AJ95</f>
        <v>6790522</v>
      </c>
      <c r="G94" s="82"/>
      <c r="H94" s="82">
        <f>'[2]CONT-RA10717'!AO95</f>
        <v>27733650</v>
      </c>
      <c r="I94" s="82">
        <f t="shared" si="16"/>
        <v>167084231</v>
      </c>
    </row>
    <row r="95" spans="1:9" ht="15" customHeight="1">
      <c r="A95" s="340" t="s">
        <v>323</v>
      </c>
      <c r="B95" s="22"/>
      <c r="C95" s="49">
        <f>SUM(C96:C97)</f>
        <v>58552426</v>
      </c>
      <c r="D95" s="341">
        <f t="shared" si="17"/>
        <v>58552426</v>
      </c>
      <c r="E95" s="342">
        <f>SUM(E96:E97)</f>
        <v>486885005</v>
      </c>
      <c r="F95" s="340">
        <f>SUM(F96:F97)</f>
        <v>0</v>
      </c>
      <c r="G95" s="340">
        <f>SUM(G96:G97)</f>
        <v>0</v>
      </c>
      <c r="H95" s="340">
        <f>SUM(H96:H97)</f>
        <v>13836654</v>
      </c>
      <c r="I95" s="340">
        <f t="shared" si="16"/>
        <v>559274085</v>
      </c>
    </row>
    <row r="96" spans="1:9" ht="14.25" hidden="1" customHeight="1">
      <c r="A96" s="340" t="s">
        <v>324</v>
      </c>
      <c r="B96" s="22">
        <f>'[2]NEW GAA'!E97</f>
        <v>0</v>
      </c>
      <c r="C96" s="49">
        <f>'[2]NEW GAA'!AT97</f>
        <v>58540095</v>
      </c>
      <c r="D96" s="119">
        <f t="shared" si="17"/>
        <v>58540095</v>
      </c>
      <c r="E96" s="49">
        <f>[2]AUTO!BA97</f>
        <v>486885005</v>
      </c>
      <c r="F96" s="82">
        <f>[2]UF!AJ97</f>
        <v>0</v>
      </c>
      <c r="G96" s="82"/>
      <c r="H96" s="82">
        <f>'[2]CONT-RA10717'!AO97</f>
        <v>13836654</v>
      </c>
      <c r="I96" s="82">
        <f t="shared" si="16"/>
        <v>559261754</v>
      </c>
    </row>
    <row r="97" spans="1:155" ht="14.25" hidden="1" customHeight="1">
      <c r="A97" s="340" t="s">
        <v>325</v>
      </c>
      <c r="B97" s="22">
        <f>'[2]NEW GAA'!E98</f>
        <v>0</v>
      </c>
      <c r="C97" s="49">
        <f>'[2]NEW GAA'!AT98</f>
        <v>12331</v>
      </c>
      <c r="D97" s="119">
        <f t="shared" si="17"/>
        <v>12331</v>
      </c>
      <c r="E97" s="49">
        <f>[2]AUTO!BA98</f>
        <v>0</v>
      </c>
      <c r="F97" s="82">
        <f>[2]UF!AJ98</f>
        <v>0</v>
      </c>
      <c r="G97" s="82"/>
      <c r="H97" s="82">
        <f>'[2]CONT-RA10717'!AO98</f>
        <v>0</v>
      </c>
      <c r="I97" s="82">
        <f t="shared" si="16"/>
        <v>12331</v>
      </c>
    </row>
    <row r="98" spans="1:155">
      <c r="A98" s="82" t="s">
        <v>326</v>
      </c>
      <c r="B98" s="22">
        <f>'[2]NEW GAA'!E99</f>
        <v>0</v>
      </c>
      <c r="C98" s="49">
        <f>'[2]NEW GAA'!AT99</f>
        <v>2194630</v>
      </c>
      <c r="D98" s="119">
        <f t="shared" si="17"/>
        <v>2194630</v>
      </c>
      <c r="E98" s="49">
        <f>[2]AUTO!BA99</f>
        <v>3766</v>
      </c>
      <c r="F98" s="82">
        <f>[2]UF!AJ99</f>
        <v>0</v>
      </c>
      <c r="G98" s="82"/>
      <c r="H98" s="82">
        <f>'[2]CONT-RA10717'!H99</f>
        <v>0</v>
      </c>
      <c r="I98" s="82">
        <f t="shared" si="16"/>
        <v>2198396</v>
      </c>
    </row>
    <row r="99" spans="1:155" ht="14.25" customHeight="1">
      <c r="A99" s="339" t="s">
        <v>327</v>
      </c>
      <c r="B99" s="22">
        <f>'[2]NEW GAA'!E100</f>
        <v>0</v>
      </c>
      <c r="C99" s="49">
        <f>'[2]NEW GAA'!AT100</f>
        <v>0</v>
      </c>
      <c r="D99" s="119">
        <f t="shared" si="17"/>
        <v>0</v>
      </c>
      <c r="E99" s="49">
        <f>[2]AUTO!BA100</f>
        <v>334877000</v>
      </c>
      <c r="F99" s="82"/>
      <c r="G99" s="82">
        <f>'[2]CONT-RA10717'!AP100</f>
        <v>0</v>
      </c>
      <c r="H99" s="82"/>
      <c r="I99" s="82">
        <f t="shared" si="16"/>
        <v>334877000</v>
      </c>
    </row>
    <row r="100" spans="1:155" ht="14.25" hidden="1" customHeight="1">
      <c r="A100" s="343"/>
      <c r="B100" s="22"/>
      <c r="C100" s="49"/>
      <c r="D100" s="119"/>
      <c r="E100" s="49"/>
      <c r="F100" s="82"/>
      <c r="G100" s="82"/>
      <c r="H100" s="82"/>
      <c r="I100" s="82"/>
    </row>
    <row r="101" spans="1:155" ht="21" customHeight="1" thickBot="1">
      <c r="A101" s="396" t="s">
        <v>44</v>
      </c>
      <c r="B101" s="397">
        <f t="shared" ref="B101:I101" si="18">SUM(B7:B13)+SUM(B16:B21)+SUM(B24:B27)+SUM(B30:B31)+SUM(B34:B50)+B95+B99+B94+B98</f>
        <v>1907462362</v>
      </c>
      <c r="C101" s="397">
        <f t="shared" si="18"/>
        <v>339384564</v>
      </c>
      <c r="D101" s="397">
        <f t="shared" si="18"/>
        <v>2246846926</v>
      </c>
      <c r="E101" s="397">
        <f>SUM(E7:E13)+SUM(E16:E21)+SUM(E24:E27)+SUM(E30:E31)+SUM(E34:E50)+E95+E99+E94+E98</f>
        <v>902166585</v>
      </c>
      <c r="F101" s="387">
        <f t="shared" si="18"/>
        <v>14331476</v>
      </c>
      <c r="G101" s="387">
        <f t="shared" si="18"/>
        <v>20825202</v>
      </c>
      <c r="H101" s="387">
        <f t="shared" si="18"/>
        <v>61673248</v>
      </c>
      <c r="I101" s="387">
        <f t="shared" si="18"/>
        <v>3245843437</v>
      </c>
    </row>
    <row r="102" spans="1:155" s="197" customFormat="1" ht="13.5" thickTop="1">
      <c r="B102" s="198"/>
      <c r="E102" s="198"/>
      <c r="I102" s="198"/>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row>
    <row r="103" spans="1:155" s="197" customFormat="1">
      <c r="B103" s="198"/>
      <c r="E103" s="198"/>
      <c r="I103" s="198"/>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row>
    <row r="104" spans="1:155" s="197" customFormat="1">
      <c r="B104" s="198"/>
      <c r="E104" s="198"/>
      <c r="I104" s="198"/>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row>
    <row r="105" spans="1:155" s="197" customFormat="1">
      <c r="B105" s="198"/>
      <c r="E105" s="198"/>
      <c r="I105" s="198"/>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row>
    <row r="106" spans="1:155" s="197" customFormat="1">
      <c r="B106" s="198"/>
      <c r="E106" s="198"/>
      <c r="I106" s="198"/>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row>
    <row r="107" spans="1:155" s="197" customFormat="1">
      <c r="B107" s="198"/>
      <c r="E107" s="198"/>
      <c r="I107" s="198"/>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row>
    <row r="108" spans="1:155" s="197" customFormat="1">
      <c r="B108" s="198"/>
      <c r="E108" s="198"/>
      <c r="I108" s="198"/>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row>
    <row r="109" spans="1:155" s="197" customFormat="1">
      <c r="B109" s="198"/>
      <c r="E109" s="198"/>
      <c r="I109" s="198"/>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row>
    <row r="110" spans="1:155" s="197" customFormat="1">
      <c r="B110" s="198"/>
      <c r="E110" s="198"/>
      <c r="I110" s="198"/>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row>
    <row r="111" spans="1:155" s="197" customFormat="1">
      <c r="B111" s="198"/>
      <c r="E111" s="198"/>
      <c r="I111" s="198"/>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row>
    <row r="112" spans="1:155" s="197" customFormat="1">
      <c r="B112" s="198"/>
      <c r="E112" s="198"/>
      <c r="I112" s="198"/>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row>
    <row r="113" spans="2:155" s="197" customFormat="1">
      <c r="B113" s="198"/>
      <c r="E113" s="198"/>
      <c r="I113" s="198"/>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row>
    <row r="114" spans="2:155" s="197" customFormat="1">
      <c r="B114" s="198"/>
      <c r="E114" s="198"/>
      <c r="I114" s="198"/>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row>
    <row r="115" spans="2:155" s="197" customFormat="1">
      <c r="B115" s="198"/>
      <c r="E115" s="198"/>
      <c r="I115" s="198"/>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row>
    <row r="116" spans="2:155" s="197" customFormat="1">
      <c r="B116" s="198"/>
      <c r="E116" s="198"/>
      <c r="I116" s="198"/>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row>
    <row r="117" spans="2:155" s="197" customFormat="1">
      <c r="B117" s="198"/>
      <c r="E117" s="198"/>
      <c r="I117" s="198"/>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row>
    <row r="118" spans="2:155" s="197" customFormat="1">
      <c r="B118" s="198"/>
      <c r="E118" s="198"/>
      <c r="I118" s="198"/>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row>
    <row r="119" spans="2:155" s="197" customFormat="1">
      <c r="B119" s="198"/>
      <c r="E119" s="198"/>
      <c r="I119" s="198"/>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row>
    <row r="120" spans="2:155" s="197" customFormat="1">
      <c r="B120" s="198"/>
      <c r="E120" s="198"/>
      <c r="I120" s="198"/>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row>
    <row r="121" spans="2:155" s="197" customFormat="1">
      <c r="B121" s="198"/>
      <c r="E121" s="198"/>
      <c r="I121" s="198"/>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row>
    <row r="122" spans="2:155" s="197" customFormat="1">
      <c r="B122" s="198"/>
      <c r="E122" s="198"/>
      <c r="I122" s="198"/>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row>
    <row r="123" spans="2:155" s="197" customFormat="1">
      <c r="B123" s="198"/>
      <c r="E123" s="198"/>
      <c r="I123" s="198"/>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row>
    <row r="124" spans="2:155" s="197" customFormat="1">
      <c r="B124" s="198"/>
      <c r="E124" s="198"/>
      <c r="I124" s="198"/>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row>
    <row r="125" spans="2:155" s="197" customFormat="1">
      <c r="B125" s="198"/>
      <c r="E125" s="198"/>
      <c r="I125" s="198"/>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row>
    <row r="126" spans="2:155" s="197" customFormat="1">
      <c r="B126" s="198"/>
      <c r="E126" s="198"/>
      <c r="I126" s="198"/>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row>
    <row r="127" spans="2:155" s="197" customFormat="1">
      <c r="B127" s="198"/>
      <c r="E127" s="198"/>
      <c r="I127" s="198"/>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row>
    <row r="128" spans="2:155" s="197" customFormat="1">
      <c r="B128" s="198"/>
      <c r="E128" s="198"/>
      <c r="I128" s="198"/>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row>
    <row r="129" spans="2:155" s="197" customFormat="1">
      <c r="B129" s="198"/>
      <c r="E129" s="198"/>
      <c r="I129" s="198"/>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row>
    <row r="130" spans="2:155" s="197" customFormat="1">
      <c r="B130" s="198"/>
      <c r="E130" s="198"/>
      <c r="I130" s="198"/>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row>
    <row r="131" spans="2:155" s="197" customFormat="1">
      <c r="B131" s="198"/>
      <c r="E131" s="198"/>
      <c r="I131" s="198"/>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row>
    <row r="132" spans="2:155" s="197" customFormat="1">
      <c r="B132" s="198"/>
      <c r="E132" s="198"/>
      <c r="I132" s="198"/>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row>
    <row r="133" spans="2:155" s="197" customFormat="1">
      <c r="B133" s="198"/>
      <c r="E133" s="198"/>
      <c r="I133" s="198"/>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row>
    <row r="134" spans="2:155" s="197" customFormat="1">
      <c r="B134" s="198"/>
      <c r="E134" s="198"/>
      <c r="I134" s="198"/>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row>
    <row r="135" spans="2:155" s="197" customFormat="1">
      <c r="B135" s="198"/>
      <c r="E135" s="198"/>
      <c r="I135" s="198"/>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row>
    <row r="136" spans="2:155" s="197" customFormat="1">
      <c r="B136" s="198"/>
      <c r="E136" s="198"/>
      <c r="I136" s="198"/>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row>
    <row r="137" spans="2:155" s="197" customFormat="1">
      <c r="B137" s="198"/>
      <c r="E137" s="198"/>
      <c r="I137" s="198"/>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row>
    <row r="138" spans="2:155" s="197" customFormat="1">
      <c r="B138" s="198"/>
      <c r="E138" s="198"/>
      <c r="I138" s="198"/>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row>
    <row r="139" spans="2:155" s="197" customFormat="1">
      <c r="B139" s="198"/>
      <c r="E139" s="198"/>
      <c r="I139" s="198"/>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row>
    <row r="140" spans="2:155" s="197" customFormat="1">
      <c r="B140" s="198"/>
      <c r="E140" s="198"/>
      <c r="I140" s="198"/>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row>
    <row r="141" spans="2:155" s="197" customFormat="1">
      <c r="B141" s="198"/>
      <c r="E141" s="198"/>
      <c r="I141" s="198"/>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row>
    <row r="142" spans="2:155" s="197" customFormat="1">
      <c r="B142" s="198"/>
      <c r="E142" s="198"/>
      <c r="I142" s="198"/>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row>
    <row r="143" spans="2:155" s="197" customFormat="1">
      <c r="B143" s="198"/>
      <c r="E143" s="198"/>
      <c r="I143" s="198"/>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row>
    <row r="144" spans="2:155" s="197" customFormat="1">
      <c r="B144" s="198"/>
      <c r="E144" s="198"/>
      <c r="I144" s="198"/>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row>
    <row r="145" spans="2:155" s="197" customFormat="1">
      <c r="B145" s="198"/>
      <c r="E145" s="198"/>
      <c r="I145" s="198"/>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row>
    <row r="146" spans="2:155" s="197" customFormat="1">
      <c r="B146" s="198"/>
      <c r="E146" s="198"/>
      <c r="I146" s="198"/>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row>
    <row r="147" spans="2:155" s="197" customFormat="1">
      <c r="B147" s="198"/>
      <c r="E147" s="198"/>
      <c r="I147" s="198"/>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row>
    <row r="148" spans="2:155" s="197" customFormat="1">
      <c r="B148" s="198"/>
      <c r="E148" s="198"/>
      <c r="I148" s="198"/>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row>
    <row r="149" spans="2:155" s="197" customFormat="1">
      <c r="B149" s="198"/>
      <c r="E149" s="198"/>
      <c r="I149" s="198"/>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row>
    <row r="150" spans="2:155" s="197" customFormat="1">
      <c r="B150" s="198"/>
      <c r="E150" s="198"/>
      <c r="I150" s="198"/>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row>
    <row r="151" spans="2:155" s="197" customFormat="1">
      <c r="B151" s="198"/>
      <c r="E151" s="198"/>
      <c r="I151" s="198"/>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row>
    <row r="152" spans="2:155" s="197" customFormat="1">
      <c r="B152" s="198"/>
      <c r="E152" s="198"/>
      <c r="I152" s="198"/>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row>
    <row r="153" spans="2:155" s="197" customFormat="1">
      <c r="B153" s="198"/>
      <c r="E153" s="198"/>
      <c r="I153" s="198"/>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row>
    <row r="154" spans="2:155" s="197" customFormat="1">
      <c r="B154" s="198"/>
      <c r="E154" s="198"/>
      <c r="I154" s="198"/>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row>
    <row r="155" spans="2:155" s="197" customFormat="1">
      <c r="B155" s="198"/>
      <c r="E155" s="198"/>
      <c r="I155" s="198"/>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row>
    <row r="156" spans="2:155" s="197" customFormat="1">
      <c r="B156" s="198"/>
      <c r="E156" s="198"/>
      <c r="I156" s="198"/>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row>
    <row r="157" spans="2:155" s="197" customFormat="1">
      <c r="B157" s="198"/>
      <c r="E157" s="198"/>
      <c r="I157" s="198"/>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row>
    <row r="158" spans="2:155" s="197" customFormat="1">
      <c r="B158" s="198"/>
      <c r="E158" s="198"/>
      <c r="I158" s="198"/>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row>
    <row r="159" spans="2:155" s="197" customFormat="1">
      <c r="B159" s="198"/>
      <c r="E159" s="198"/>
      <c r="I159" s="198"/>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row>
    <row r="160" spans="2:155" s="197" customFormat="1">
      <c r="B160" s="198"/>
      <c r="E160" s="198"/>
      <c r="I160" s="198"/>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row>
    <row r="161" spans="2:155" s="197" customFormat="1">
      <c r="B161" s="198"/>
      <c r="E161" s="198"/>
      <c r="I161" s="198"/>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row>
    <row r="162" spans="2:155" s="197" customFormat="1">
      <c r="B162" s="198"/>
      <c r="E162" s="198"/>
      <c r="I162" s="198"/>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row>
    <row r="163" spans="2:155" s="197" customFormat="1">
      <c r="B163" s="198"/>
      <c r="E163" s="198"/>
      <c r="I163" s="198"/>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row>
    <row r="164" spans="2:155" s="197" customFormat="1">
      <c r="B164" s="198"/>
      <c r="E164" s="198"/>
      <c r="I164" s="198"/>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row>
    <row r="165" spans="2:155" s="197" customFormat="1">
      <c r="B165" s="198"/>
      <c r="E165" s="198"/>
      <c r="I165" s="198"/>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row>
    <row r="166" spans="2:155" s="197" customFormat="1">
      <c r="B166" s="198"/>
      <c r="E166" s="198"/>
      <c r="I166" s="198"/>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row>
    <row r="167" spans="2:155" s="197" customFormat="1">
      <c r="B167" s="198"/>
      <c r="E167" s="198"/>
      <c r="I167" s="198"/>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row>
    <row r="168" spans="2:155" s="197" customFormat="1">
      <c r="B168" s="198"/>
      <c r="E168" s="198"/>
      <c r="I168" s="198"/>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row>
    <row r="169" spans="2:155" s="197" customFormat="1">
      <c r="B169" s="198"/>
      <c r="E169" s="198"/>
      <c r="I169" s="198"/>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row>
    <row r="170" spans="2:155" s="197" customFormat="1">
      <c r="B170" s="198"/>
      <c r="E170" s="198"/>
      <c r="I170" s="198"/>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row>
    <row r="171" spans="2:155" s="197" customFormat="1">
      <c r="B171" s="198"/>
      <c r="E171" s="198"/>
      <c r="I171" s="198"/>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row>
    <row r="172" spans="2:155" s="197" customFormat="1">
      <c r="B172" s="198"/>
      <c r="E172" s="198"/>
      <c r="I172" s="198"/>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row>
    <row r="173" spans="2:155" s="197" customFormat="1">
      <c r="B173" s="198"/>
      <c r="E173" s="198"/>
      <c r="I173" s="198"/>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row>
    <row r="174" spans="2:155" s="197" customFormat="1">
      <c r="B174" s="198"/>
      <c r="E174" s="198"/>
      <c r="I174" s="198"/>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row>
    <row r="175" spans="2:155" s="197" customFormat="1">
      <c r="B175" s="198"/>
      <c r="E175" s="198"/>
      <c r="I175" s="198"/>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row>
    <row r="176" spans="2:155" s="197" customFormat="1">
      <c r="B176" s="198"/>
      <c r="E176" s="198"/>
      <c r="I176" s="198"/>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row>
    <row r="177" spans="2:155" s="197" customFormat="1">
      <c r="B177" s="198"/>
      <c r="E177" s="198"/>
      <c r="I177" s="198"/>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row>
    <row r="178" spans="2:155" s="197" customFormat="1">
      <c r="B178" s="198"/>
      <c r="E178" s="198"/>
      <c r="I178" s="198"/>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row>
    <row r="179" spans="2:155" s="197" customFormat="1">
      <c r="B179" s="198"/>
      <c r="E179" s="198"/>
      <c r="I179" s="198"/>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row>
    <row r="180" spans="2:155" s="197" customFormat="1">
      <c r="B180" s="198"/>
      <c r="E180" s="198"/>
      <c r="I180" s="198"/>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row>
    <row r="181" spans="2:155" s="197" customFormat="1">
      <c r="B181" s="198"/>
      <c r="E181" s="198"/>
      <c r="I181" s="198"/>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row>
    <row r="182" spans="2:155" s="197" customFormat="1">
      <c r="B182" s="198"/>
      <c r="E182" s="198"/>
      <c r="I182" s="198"/>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row>
    <row r="183" spans="2:155" s="197" customFormat="1">
      <c r="B183" s="198"/>
      <c r="E183" s="198"/>
      <c r="I183" s="198"/>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row>
    <row r="184" spans="2:155" s="197" customFormat="1">
      <c r="B184" s="198"/>
      <c r="E184" s="198"/>
      <c r="I184" s="198"/>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row>
    <row r="185" spans="2:155" s="197" customFormat="1">
      <c r="B185" s="198"/>
      <c r="E185" s="198"/>
      <c r="I185" s="198"/>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row>
    <row r="186" spans="2:155" s="197" customFormat="1">
      <c r="B186" s="198"/>
      <c r="E186" s="198"/>
      <c r="I186" s="198"/>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row>
    <row r="187" spans="2:155" s="197" customFormat="1">
      <c r="B187" s="198"/>
      <c r="E187" s="198"/>
      <c r="I187" s="198"/>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row>
    <row r="188" spans="2:155" s="197" customFormat="1">
      <c r="B188" s="198"/>
      <c r="E188" s="198"/>
      <c r="I188" s="198"/>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row>
    <row r="189" spans="2:155" s="197" customFormat="1">
      <c r="B189" s="198"/>
      <c r="E189" s="198"/>
      <c r="I189" s="198"/>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row>
    <row r="190" spans="2:155" s="197" customFormat="1">
      <c r="B190" s="198"/>
      <c r="E190" s="198"/>
      <c r="I190" s="198"/>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row>
    <row r="191" spans="2:155" s="197" customFormat="1">
      <c r="B191" s="198"/>
      <c r="E191" s="198"/>
      <c r="I191" s="198"/>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row>
    <row r="192" spans="2:155" s="197" customFormat="1">
      <c r="B192" s="198"/>
      <c r="E192" s="198"/>
      <c r="I192" s="198"/>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row>
    <row r="193" spans="2:155" s="197" customFormat="1">
      <c r="B193" s="198"/>
      <c r="E193" s="198"/>
      <c r="I193" s="198"/>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row>
    <row r="194" spans="2:155" s="197" customFormat="1">
      <c r="B194" s="198"/>
      <c r="E194" s="198"/>
      <c r="I194" s="198"/>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row>
    <row r="195" spans="2:155" s="197" customFormat="1">
      <c r="B195" s="198"/>
      <c r="E195" s="198"/>
      <c r="I195" s="198"/>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row>
    <row r="196" spans="2:155" s="197" customFormat="1">
      <c r="B196" s="198"/>
      <c r="E196" s="198"/>
      <c r="I196" s="198"/>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row>
    <row r="197" spans="2:155" s="197" customFormat="1">
      <c r="B197" s="198"/>
      <c r="E197" s="198"/>
      <c r="I197" s="198"/>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row>
    <row r="198" spans="2:155" s="197" customFormat="1">
      <c r="B198" s="198"/>
      <c r="E198" s="198"/>
      <c r="I198" s="198"/>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row>
    <row r="199" spans="2:155" s="197" customFormat="1">
      <c r="B199" s="198"/>
      <c r="E199" s="198"/>
      <c r="I199" s="198"/>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row>
    <row r="200" spans="2:155" s="197" customFormat="1">
      <c r="B200" s="198"/>
      <c r="E200" s="198"/>
      <c r="I200" s="198"/>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row>
    <row r="201" spans="2:155" s="197" customFormat="1">
      <c r="B201" s="198"/>
      <c r="E201" s="198"/>
      <c r="I201" s="198"/>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row>
    <row r="202" spans="2:155" s="197" customFormat="1">
      <c r="B202" s="198"/>
      <c r="E202" s="198"/>
      <c r="I202" s="198"/>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row>
    <row r="203" spans="2:155" s="197" customFormat="1">
      <c r="B203" s="198"/>
      <c r="E203" s="198"/>
      <c r="I203" s="198"/>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row>
    <row r="204" spans="2:155" s="197" customFormat="1">
      <c r="B204" s="198"/>
      <c r="E204" s="198"/>
      <c r="I204" s="198"/>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row>
    <row r="205" spans="2:155" s="197" customFormat="1">
      <c r="B205" s="198"/>
      <c r="E205" s="198"/>
      <c r="I205" s="198"/>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row>
    <row r="206" spans="2:155" s="197" customFormat="1">
      <c r="B206" s="198"/>
      <c r="E206" s="198"/>
      <c r="I206" s="198"/>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row>
    <row r="207" spans="2:155" s="197" customFormat="1">
      <c r="B207" s="198"/>
      <c r="E207" s="198"/>
      <c r="I207" s="198"/>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row>
    <row r="208" spans="2:155" s="197" customFormat="1">
      <c r="B208" s="198"/>
      <c r="E208" s="198"/>
      <c r="I208" s="198"/>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row>
    <row r="209" spans="2:155" s="197" customFormat="1">
      <c r="B209" s="198"/>
      <c r="E209" s="198"/>
      <c r="I209" s="198"/>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row>
    <row r="210" spans="2:155" s="197" customFormat="1">
      <c r="B210" s="198"/>
      <c r="E210" s="198"/>
      <c r="I210" s="198"/>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row>
    <row r="211" spans="2:155" s="197" customFormat="1">
      <c r="B211" s="198"/>
      <c r="E211" s="198"/>
      <c r="I211" s="198"/>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row>
    <row r="212" spans="2:155" s="197" customFormat="1">
      <c r="B212" s="198"/>
      <c r="E212" s="198"/>
      <c r="I212" s="198"/>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row>
    <row r="213" spans="2:155" s="197" customFormat="1">
      <c r="B213" s="198"/>
      <c r="E213" s="198"/>
      <c r="I213" s="198"/>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row>
    <row r="214" spans="2:155" s="197" customFormat="1">
      <c r="B214" s="198"/>
      <c r="E214" s="198"/>
      <c r="I214" s="198"/>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row>
    <row r="215" spans="2:155" s="197" customFormat="1">
      <c r="B215" s="198"/>
      <c r="E215" s="198"/>
      <c r="I215" s="198"/>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row>
    <row r="216" spans="2:155" s="197" customFormat="1">
      <c r="B216" s="198"/>
      <c r="E216" s="198"/>
      <c r="I216" s="198"/>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row>
    <row r="217" spans="2:155" s="197" customFormat="1">
      <c r="B217" s="198"/>
      <c r="E217" s="198"/>
      <c r="I217" s="198"/>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row>
    <row r="218" spans="2:155" s="197" customFormat="1">
      <c r="B218" s="198"/>
      <c r="E218" s="198"/>
      <c r="I218" s="198"/>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row>
    <row r="219" spans="2:155" s="197" customFormat="1">
      <c r="B219" s="198"/>
      <c r="E219" s="198"/>
      <c r="I219" s="198"/>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row>
    <row r="220" spans="2:155" s="197" customFormat="1">
      <c r="B220" s="198"/>
      <c r="E220" s="198"/>
      <c r="I220" s="198"/>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row>
    <row r="221" spans="2:155" s="197" customFormat="1">
      <c r="B221" s="198"/>
      <c r="E221" s="198"/>
      <c r="I221" s="198"/>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row>
    <row r="222" spans="2:155" s="197" customFormat="1">
      <c r="B222" s="198"/>
      <c r="E222" s="198"/>
      <c r="I222" s="198"/>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row>
    <row r="223" spans="2:155" s="197" customFormat="1">
      <c r="B223" s="198"/>
      <c r="E223" s="198"/>
      <c r="I223" s="198"/>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row>
    <row r="224" spans="2:155" s="197" customFormat="1">
      <c r="B224" s="198"/>
      <c r="E224" s="198"/>
      <c r="I224" s="198"/>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row>
    <row r="225" spans="2:155" s="197" customFormat="1">
      <c r="B225" s="198"/>
      <c r="E225" s="198"/>
      <c r="I225" s="198"/>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row>
    <row r="226" spans="2:155" s="197" customFormat="1">
      <c r="B226" s="198"/>
      <c r="E226" s="198"/>
      <c r="I226" s="198"/>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row>
    <row r="227" spans="2:155" s="197" customFormat="1">
      <c r="B227" s="198"/>
      <c r="E227" s="198"/>
      <c r="I227" s="198"/>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row>
    <row r="228" spans="2:155" s="197" customFormat="1">
      <c r="B228" s="198"/>
      <c r="E228" s="198"/>
      <c r="I228" s="198"/>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row>
    <row r="229" spans="2:155" s="197" customFormat="1">
      <c r="B229" s="198"/>
      <c r="E229" s="198"/>
      <c r="I229" s="198"/>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row>
    <row r="230" spans="2:155" s="197" customFormat="1">
      <c r="B230" s="198"/>
      <c r="E230" s="198"/>
      <c r="I230" s="198"/>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row>
    <row r="231" spans="2:155" s="197" customFormat="1">
      <c r="B231" s="198"/>
      <c r="E231" s="198"/>
      <c r="I231" s="198"/>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row>
    <row r="232" spans="2:155" s="197" customFormat="1">
      <c r="B232" s="198"/>
      <c r="E232" s="198"/>
      <c r="I232" s="198"/>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row>
    <row r="233" spans="2:155" s="197" customFormat="1">
      <c r="B233" s="198"/>
      <c r="E233" s="198"/>
      <c r="I233" s="198"/>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row>
    <row r="234" spans="2:155" s="197" customFormat="1">
      <c r="B234" s="198"/>
      <c r="E234" s="198"/>
      <c r="I234" s="198"/>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row>
    <row r="235" spans="2:155" s="197" customFormat="1">
      <c r="B235" s="198"/>
      <c r="E235" s="198"/>
      <c r="I235" s="198"/>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row>
    <row r="236" spans="2:155" s="197" customFormat="1">
      <c r="B236" s="198"/>
      <c r="E236" s="198"/>
      <c r="I236" s="198"/>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row>
    <row r="237" spans="2:155" s="197" customFormat="1">
      <c r="B237" s="198"/>
      <c r="E237" s="198"/>
      <c r="I237" s="198"/>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row>
    <row r="238" spans="2:155" s="197" customFormat="1">
      <c r="B238" s="198"/>
      <c r="E238" s="198"/>
      <c r="I238" s="198"/>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row>
    <row r="239" spans="2:155" s="197" customFormat="1">
      <c r="B239" s="198"/>
      <c r="E239" s="198"/>
      <c r="I239" s="198"/>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row>
    <row r="240" spans="2:155" s="197" customFormat="1">
      <c r="B240" s="198"/>
      <c r="E240" s="198"/>
      <c r="I240" s="198"/>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row>
    <row r="241" spans="2:155" s="197" customFormat="1">
      <c r="B241" s="198"/>
      <c r="E241" s="198"/>
      <c r="I241" s="198"/>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row>
    <row r="242" spans="2:155" s="197" customFormat="1">
      <c r="B242" s="198"/>
      <c r="E242" s="198"/>
      <c r="I242" s="198"/>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row>
    <row r="243" spans="2:155" s="197" customFormat="1">
      <c r="B243" s="198"/>
      <c r="E243" s="198"/>
      <c r="I243" s="198"/>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row>
    <row r="244" spans="2:155" s="197" customFormat="1">
      <c r="B244" s="198"/>
      <c r="E244" s="198"/>
      <c r="I244" s="198"/>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row>
    <row r="245" spans="2:155" s="197" customFormat="1">
      <c r="B245" s="198"/>
      <c r="E245" s="198"/>
      <c r="I245" s="198"/>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row>
    <row r="246" spans="2:155" s="197" customFormat="1">
      <c r="B246" s="198"/>
      <c r="E246" s="198"/>
      <c r="I246" s="198"/>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row>
    <row r="247" spans="2:155" s="197" customFormat="1">
      <c r="B247" s="198"/>
      <c r="E247" s="198"/>
      <c r="I247" s="198"/>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row>
    <row r="248" spans="2:155" s="197" customFormat="1">
      <c r="B248" s="198"/>
      <c r="E248" s="198"/>
      <c r="I248" s="198"/>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row>
    <row r="249" spans="2:155" s="197" customFormat="1">
      <c r="B249" s="198"/>
      <c r="E249" s="198"/>
      <c r="I249" s="198"/>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row>
    <row r="250" spans="2:155" s="197" customFormat="1">
      <c r="B250" s="198"/>
      <c r="E250" s="198"/>
      <c r="I250" s="198"/>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row>
    <row r="251" spans="2:155" s="197" customFormat="1">
      <c r="B251" s="198"/>
      <c r="E251" s="198"/>
      <c r="I251" s="198"/>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row>
    <row r="252" spans="2:155" s="197" customFormat="1">
      <c r="B252" s="198"/>
      <c r="E252" s="198"/>
      <c r="I252" s="198"/>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row>
    <row r="253" spans="2:155" s="197" customFormat="1">
      <c r="B253" s="198"/>
      <c r="E253" s="198"/>
      <c r="I253" s="198"/>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row>
    <row r="254" spans="2:155" s="197" customFormat="1">
      <c r="B254" s="198"/>
      <c r="E254" s="198"/>
      <c r="I254" s="198"/>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row>
    <row r="255" spans="2:155" s="197" customFormat="1">
      <c r="B255" s="198"/>
      <c r="E255" s="198"/>
      <c r="I255" s="198"/>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row>
    <row r="256" spans="2:155" s="197" customFormat="1">
      <c r="B256" s="198"/>
      <c r="E256" s="198"/>
      <c r="I256" s="198"/>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row>
    <row r="257" spans="2:155" s="197" customFormat="1">
      <c r="B257" s="198"/>
      <c r="E257" s="198"/>
      <c r="I257" s="198"/>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row>
    <row r="258" spans="2:155" s="197" customFormat="1">
      <c r="B258" s="198"/>
      <c r="E258" s="198"/>
      <c r="I258" s="198"/>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row>
    <row r="259" spans="2:155" s="197" customFormat="1">
      <c r="B259" s="198"/>
      <c r="E259" s="198"/>
      <c r="I259" s="198"/>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row>
    <row r="260" spans="2:155" s="197" customFormat="1">
      <c r="B260" s="198"/>
      <c r="E260" s="198"/>
      <c r="I260" s="198"/>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row>
    <row r="261" spans="2:155" s="197" customFormat="1">
      <c r="B261" s="198"/>
      <c r="E261" s="198"/>
      <c r="I261" s="198"/>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row>
    <row r="262" spans="2:155" s="197" customFormat="1">
      <c r="B262" s="198"/>
      <c r="E262" s="198"/>
      <c r="I262" s="198"/>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row>
    <row r="263" spans="2:155" s="197" customFormat="1">
      <c r="B263" s="198"/>
      <c r="E263" s="198"/>
      <c r="I263" s="198"/>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row>
    <row r="264" spans="2:155" s="197" customFormat="1">
      <c r="B264" s="198"/>
      <c r="E264" s="198"/>
      <c r="I264" s="198"/>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row>
    <row r="265" spans="2:155" s="197" customFormat="1">
      <c r="B265" s="198"/>
      <c r="E265" s="198"/>
      <c r="I265" s="198"/>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row>
    <row r="266" spans="2:155" s="197" customFormat="1">
      <c r="B266" s="198"/>
      <c r="E266" s="198"/>
      <c r="I266" s="198"/>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row>
    <row r="267" spans="2:155" s="197" customFormat="1">
      <c r="B267" s="198"/>
      <c r="E267" s="198"/>
      <c r="I267" s="198"/>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row>
    <row r="268" spans="2:155" s="197" customFormat="1">
      <c r="B268" s="198"/>
      <c r="E268" s="198"/>
      <c r="I268" s="198"/>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row>
    <row r="269" spans="2:155" s="197" customFormat="1">
      <c r="B269" s="198"/>
      <c r="E269" s="198"/>
      <c r="I269" s="198"/>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row>
    <row r="270" spans="2:155" s="197" customFormat="1">
      <c r="B270" s="198"/>
      <c r="E270" s="198"/>
      <c r="I270" s="198"/>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row>
    <row r="271" spans="2:155" s="197" customFormat="1">
      <c r="B271" s="198"/>
      <c r="E271" s="198"/>
      <c r="I271" s="198"/>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row>
    <row r="272" spans="2:155" s="197" customFormat="1">
      <c r="B272" s="198"/>
      <c r="E272" s="198"/>
      <c r="I272" s="198"/>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row>
    <row r="273" spans="2:155" s="197" customFormat="1">
      <c r="B273" s="198"/>
      <c r="E273" s="198"/>
      <c r="I273" s="198"/>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row>
    <row r="274" spans="2:155" s="197" customFormat="1">
      <c r="B274" s="198"/>
      <c r="E274" s="198"/>
      <c r="I274" s="198"/>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row>
    <row r="275" spans="2:155" s="197" customFormat="1">
      <c r="B275" s="198"/>
      <c r="E275" s="198"/>
      <c r="I275" s="198"/>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row>
    <row r="276" spans="2:155" s="197" customFormat="1">
      <c r="B276" s="198"/>
      <c r="E276" s="198"/>
      <c r="I276" s="198"/>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row>
    <row r="277" spans="2:155" s="197" customFormat="1">
      <c r="B277" s="198"/>
      <c r="E277" s="198"/>
      <c r="I277" s="198"/>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row>
    <row r="278" spans="2:155" s="197" customFormat="1">
      <c r="B278" s="198"/>
      <c r="E278" s="198"/>
      <c r="I278" s="198"/>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row>
    <row r="279" spans="2:155" s="197" customFormat="1">
      <c r="B279" s="198"/>
      <c r="E279" s="198"/>
      <c r="I279" s="198"/>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row>
    <row r="280" spans="2:155" s="197" customFormat="1">
      <c r="B280" s="198"/>
      <c r="E280" s="198"/>
      <c r="I280" s="198"/>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row>
    <row r="281" spans="2:155" s="197" customFormat="1">
      <c r="B281" s="198"/>
      <c r="E281" s="198"/>
      <c r="I281" s="198"/>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row>
    <row r="282" spans="2:155" s="197" customFormat="1">
      <c r="B282" s="198"/>
      <c r="E282" s="198"/>
      <c r="I282" s="198"/>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row>
    <row r="283" spans="2:155" s="197" customFormat="1">
      <c r="B283" s="198"/>
      <c r="E283" s="198"/>
      <c r="I283" s="198"/>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row>
    <row r="284" spans="2:155" s="197" customFormat="1">
      <c r="B284" s="198"/>
      <c r="E284" s="198"/>
      <c r="I284" s="198"/>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row>
    <row r="285" spans="2:155" s="197" customFormat="1">
      <c r="B285" s="198"/>
      <c r="E285" s="198"/>
      <c r="I285" s="198"/>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row>
    <row r="286" spans="2:155" s="197" customFormat="1">
      <c r="B286" s="198"/>
      <c r="E286" s="198"/>
      <c r="I286" s="198"/>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row>
    <row r="287" spans="2:155" s="197" customFormat="1">
      <c r="B287" s="198"/>
      <c r="E287" s="198"/>
      <c r="I287" s="198"/>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row>
    <row r="288" spans="2:155" s="197" customFormat="1">
      <c r="B288" s="198"/>
      <c r="E288" s="198"/>
      <c r="I288" s="198"/>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row>
    <row r="289" spans="2:155" s="197" customFormat="1">
      <c r="B289" s="198"/>
      <c r="E289" s="198"/>
      <c r="I289" s="198"/>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row>
    <row r="290" spans="2:155" s="197" customFormat="1">
      <c r="B290" s="198"/>
      <c r="E290" s="198"/>
      <c r="I290" s="198"/>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row>
    <row r="291" spans="2:155" s="197" customFormat="1">
      <c r="B291" s="198"/>
      <c r="E291" s="198"/>
      <c r="I291" s="198"/>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row>
    <row r="292" spans="2:155" s="197" customFormat="1">
      <c r="B292" s="198"/>
      <c r="E292" s="198"/>
      <c r="I292" s="198"/>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row>
    <row r="293" spans="2:155" s="197" customFormat="1">
      <c r="B293" s="198"/>
      <c r="E293" s="198"/>
      <c r="I293" s="198"/>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row>
    <row r="294" spans="2:155" s="197" customFormat="1">
      <c r="B294" s="198"/>
      <c r="E294" s="198"/>
      <c r="I294" s="198"/>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row>
    <row r="295" spans="2:155" s="197" customFormat="1">
      <c r="B295" s="198"/>
      <c r="E295" s="198"/>
      <c r="I295" s="198"/>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row>
    <row r="296" spans="2:155" s="197" customFormat="1">
      <c r="B296" s="198"/>
      <c r="E296" s="198"/>
      <c r="I296" s="198"/>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row>
    <row r="297" spans="2:155" s="197" customFormat="1">
      <c r="B297" s="198"/>
      <c r="E297" s="198"/>
      <c r="I297" s="198"/>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row>
    <row r="298" spans="2:155" s="197" customFormat="1">
      <c r="B298" s="198"/>
      <c r="E298" s="198"/>
      <c r="I298" s="198"/>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row>
    <row r="299" spans="2:155" s="197" customFormat="1">
      <c r="B299" s="198"/>
      <c r="E299" s="198"/>
      <c r="I299" s="198"/>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row>
    <row r="300" spans="2:155" s="197" customFormat="1">
      <c r="B300" s="198"/>
      <c r="E300" s="198"/>
      <c r="I300" s="198"/>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row>
    <row r="301" spans="2:155" s="197" customFormat="1">
      <c r="B301" s="198"/>
      <c r="E301" s="198"/>
      <c r="I301" s="198"/>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row>
    <row r="302" spans="2:155" s="197" customFormat="1">
      <c r="B302" s="198"/>
      <c r="E302" s="198"/>
      <c r="I302" s="198"/>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row>
    <row r="303" spans="2:155" s="197" customFormat="1">
      <c r="B303" s="198"/>
      <c r="E303" s="198"/>
      <c r="I303" s="198"/>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row>
    <row r="304" spans="2:155" s="197" customFormat="1">
      <c r="B304" s="198"/>
      <c r="E304" s="198"/>
      <c r="I304" s="198"/>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row>
    <row r="305" spans="2:155" s="197" customFormat="1">
      <c r="B305" s="198"/>
      <c r="E305" s="198"/>
      <c r="I305" s="198"/>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row>
    <row r="306" spans="2:155" s="197" customFormat="1">
      <c r="B306" s="198"/>
      <c r="E306" s="198"/>
      <c r="I306" s="198"/>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row>
    <row r="307" spans="2:155" s="197" customFormat="1">
      <c r="B307" s="198"/>
      <c r="E307" s="198"/>
      <c r="I307" s="198"/>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row>
    <row r="308" spans="2:155" s="197" customFormat="1">
      <c r="B308" s="198"/>
      <c r="E308" s="198"/>
      <c r="I308" s="198"/>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row>
    <row r="309" spans="2:155" s="197" customFormat="1">
      <c r="B309" s="198"/>
      <c r="E309" s="198"/>
      <c r="I309" s="198"/>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row>
    <row r="310" spans="2:155" s="197" customFormat="1">
      <c r="B310" s="198"/>
      <c r="E310" s="198"/>
      <c r="I310" s="198"/>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row>
    <row r="311" spans="2:155" s="197" customFormat="1">
      <c r="B311" s="198"/>
      <c r="E311" s="198"/>
      <c r="I311" s="198"/>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row>
    <row r="312" spans="2:155" s="197" customFormat="1">
      <c r="B312" s="198"/>
      <c r="E312" s="198"/>
      <c r="I312" s="198"/>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row>
    <row r="313" spans="2:155" s="197" customFormat="1">
      <c r="B313" s="198"/>
      <c r="E313" s="198"/>
      <c r="I313" s="198"/>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row>
    <row r="314" spans="2:155" s="197" customFormat="1">
      <c r="B314" s="198"/>
      <c r="E314" s="198"/>
      <c r="I314" s="198"/>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row>
    <row r="315" spans="2:155" s="197" customFormat="1">
      <c r="B315" s="198"/>
      <c r="E315" s="198"/>
      <c r="I315" s="198"/>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row>
    <row r="316" spans="2:155" s="197" customFormat="1">
      <c r="B316" s="198"/>
      <c r="E316" s="198"/>
      <c r="I316" s="198"/>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row>
    <row r="317" spans="2:155" s="197" customFormat="1">
      <c r="B317" s="198"/>
      <c r="E317" s="198"/>
      <c r="I317" s="198"/>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row>
    <row r="318" spans="2:155" s="197" customFormat="1">
      <c r="B318" s="198"/>
      <c r="E318" s="198"/>
      <c r="I318" s="198"/>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row>
    <row r="319" spans="2:155" s="197" customFormat="1">
      <c r="B319" s="198"/>
      <c r="E319" s="198"/>
      <c r="I319" s="198"/>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row>
    <row r="320" spans="2:155" s="197" customFormat="1">
      <c r="B320" s="198"/>
      <c r="E320" s="198"/>
      <c r="I320" s="198"/>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row>
    <row r="321" spans="2:155" s="197" customFormat="1">
      <c r="B321" s="198"/>
      <c r="E321" s="198"/>
      <c r="I321" s="198"/>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row>
    <row r="322" spans="2:155" s="197" customFormat="1">
      <c r="B322" s="198"/>
      <c r="E322" s="198"/>
      <c r="I322" s="198"/>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row>
    <row r="323" spans="2:155" s="197" customFormat="1">
      <c r="B323" s="198"/>
      <c r="E323" s="198"/>
      <c r="I323" s="198"/>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row>
    <row r="324" spans="2:155" s="197" customFormat="1">
      <c r="B324" s="198"/>
      <c r="E324" s="198"/>
      <c r="I324" s="198"/>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row>
    <row r="325" spans="2:155" s="197" customFormat="1">
      <c r="B325" s="198"/>
      <c r="E325" s="198"/>
      <c r="I325" s="198"/>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row>
    <row r="326" spans="2:155" s="197" customFormat="1">
      <c r="B326" s="198"/>
      <c r="E326" s="198"/>
      <c r="I326" s="198"/>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row>
    <row r="327" spans="2:155" s="197" customFormat="1">
      <c r="B327" s="198"/>
      <c r="E327" s="198"/>
      <c r="I327" s="198"/>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row>
    <row r="328" spans="2:155" s="197" customFormat="1">
      <c r="B328" s="198"/>
      <c r="E328" s="198"/>
      <c r="I328" s="198"/>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row>
    <row r="329" spans="2:155" s="197" customFormat="1">
      <c r="B329" s="198"/>
      <c r="E329" s="198"/>
      <c r="I329" s="198"/>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row>
    <row r="330" spans="2:155" s="197" customFormat="1">
      <c r="B330" s="198"/>
      <c r="E330" s="198"/>
      <c r="I330" s="198"/>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sheetPr>
    <tabColor theme="9"/>
  </sheetPr>
  <dimension ref="A1:H101"/>
  <sheetViews>
    <sheetView zoomScale="145" zoomScaleNormal="145" workbookViewId="0">
      <pane xSplit="1" ySplit="5" topLeftCell="B86" activePane="bottomRight" state="frozen"/>
      <selection pane="topRight" activeCell="B1" sqref="B1"/>
      <selection pane="bottomLeft" activeCell="A7" sqref="A7"/>
      <selection pane="bottomRight" activeCell="D102" sqref="D102"/>
    </sheetView>
  </sheetViews>
  <sheetFormatPr defaultRowHeight="12.75"/>
  <cols>
    <col min="1" max="1" width="15.42578125" style="198" customWidth="1"/>
    <col min="2" max="2" width="11.85546875" style="198" customWidth="1"/>
    <col min="3" max="3" width="12.140625" style="198" customWidth="1"/>
    <col min="4" max="4" width="11.5703125" style="198" customWidth="1"/>
    <col min="5" max="5" width="12" style="198" customWidth="1"/>
    <col min="6" max="6" width="12.140625" style="198" customWidth="1"/>
    <col min="7" max="7" width="11.7109375" style="198" customWidth="1"/>
    <col min="8" max="8" width="12.28515625" style="198" customWidth="1"/>
    <col min="9" max="16384" width="9.140625" style="5"/>
  </cols>
  <sheetData>
    <row r="1" spans="1:8" s="322" customFormat="1">
      <c r="A1" s="327" t="str">
        <f>[2]SUM!A1</f>
        <v>CY 2017 ALLOTMENT RELEASES</v>
      </c>
      <c r="B1" s="327"/>
      <c r="C1" s="327"/>
      <c r="H1" s="324"/>
    </row>
    <row r="2" spans="1:8" s="322" customFormat="1">
      <c r="A2" s="344" t="s">
        <v>338</v>
      </c>
      <c r="B2" s="344"/>
      <c r="C2" s="344"/>
      <c r="E2" s="1"/>
    </row>
    <row r="3" spans="1:8" s="322" customFormat="1">
      <c r="A3" s="327" t="str">
        <f>[2]SUM!A3</f>
        <v>JANUARY 1-DECEMBER 31, 2017</v>
      </c>
      <c r="B3" s="327"/>
      <c r="C3" s="327"/>
      <c r="E3" s="350"/>
      <c r="G3" s="351"/>
    </row>
    <row r="4" spans="1:8" s="322" customFormat="1">
      <c r="A4" s="327" t="s">
        <v>1</v>
      </c>
      <c r="B4" s="327"/>
      <c r="C4" s="327"/>
    </row>
    <row r="5" spans="1:8" s="352" customFormat="1" ht="55.5" customHeight="1">
      <c r="A5" s="375" t="s">
        <v>2</v>
      </c>
      <c r="B5" s="376" t="s">
        <v>153</v>
      </c>
      <c r="C5" s="376" t="s">
        <v>330</v>
      </c>
      <c r="D5" s="376" t="s">
        <v>167</v>
      </c>
      <c r="E5" s="377" t="s">
        <v>331</v>
      </c>
      <c r="F5" s="378" t="s">
        <v>171</v>
      </c>
      <c r="G5" s="376" t="s">
        <v>173</v>
      </c>
      <c r="H5" s="379" t="s">
        <v>44</v>
      </c>
    </row>
    <row r="6" spans="1:8" ht="15" hidden="1" customHeight="1">
      <c r="A6" s="182" t="s">
        <v>285</v>
      </c>
      <c r="B6" s="45">
        <f>'[2]NEW GAA'!H7</f>
        <v>0</v>
      </c>
      <c r="C6" s="45">
        <f>'[2]NEW GAA'!L7</f>
        <v>0</v>
      </c>
      <c r="D6" s="353">
        <f>'[2]NEW GAA'!R7</f>
        <v>0</v>
      </c>
      <c r="E6" s="44">
        <f>'[2]NEW GAA'!S7</f>
        <v>0</v>
      </c>
      <c r="F6" s="45">
        <f>'[2]NEW GAA'!O7</f>
        <v>0</v>
      </c>
      <c r="G6" s="45">
        <f>'[2]NEW GAA'!X7</f>
        <v>0</v>
      </c>
      <c r="H6" s="353">
        <f t="shared" ref="H6:H11" si="0">SUM(B6:G6)</f>
        <v>0</v>
      </c>
    </row>
    <row r="7" spans="1:8" ht="15" customHeight="1">
      <c r="A7" s="22" t="s">
        <v>286</v>
      </c>
      <c r="B7" s="45">
        <f>'[2]NEW GAA'!H8</f>
        <v>0</v>
      </c>
      <c r="C7" s="45">
        <f>'[2]NEW GAA'!L8</f>
        <v>0</v>
      </c>
      <c r="D7" s="44">
        <f>'[2]NEW GAA'!R8</f>
        <v>0</v>
      </c>
      <c r="E7" s="44">
        <f>'[2]NEW GAA'!S8</f>
        <v>73553</v>
      </c>
      <c r="F7" s="45">
        <f>'[2]NEW GAA'!O8</f>
        <v>0</v>
      </c>
      <c r="G7" s="45">
        <f>'[2]NEW GAA'!X8</f>
        <v>42855</v>
      </c>
      <c r="H7" s="44">
        <f t="shared" si="0"/>
        <v>116408</v>
      </c>
    </row>
    <row r="8" spans="1:8" ht="15" customHeight="1">
      <c r="A8" s="22" t="s">
        <v>287</v>
      </c>
      <c r="B8" s="45">
        <f>'[2]NEW GAA'!H9</f>
        <v>0</v>
      </c>
      <c r="C8" s="45">
        <f>'[2]NEW GAA'!L9</f>
        <v>0</v>
      </c>
      <c r="D8" s="44">
        <f>'[2]NEW GAA'!R9</f>
        <v>0</v>
      </c>
      <c r="E8" s="44">
        <f>'[2]NEW GAA'!S9</f>
        <v>16444</v>
      </c>
      <c r="F8" s="45">
        <f>'[2]NEW GAA'!O9</f>
        <v>0</v>
      </c>
      <c r="G8" s="45">
        <f>'[2]NEW GAA'!X9</f>
        <v>1181</v>
      </c>
      <c r="H8" s="44">
        <f t="shared" si="0"/>
        <v>17625</v>
      </c>
    </row>
    <row r="9" spans="1:8" ht="15" customHeight="1">
      <c r="A9" s="22" t="s">
        <v>288</v>
      </c>
      <c r="B9" s="45">
        <f>'[2]NEW GAA'!H10</f>
        <v>0</v>
      </c>
      <c r="C9" s="45">
        <f>'[2]NEW GAA'!L10</f>
        <v>0</v>
      </c>
      <c r="D9" s="44">
        <f>'[2]NEW GAA'!R10</f>
        <v>0</v>
      </c>
      <c r="E9" s="44">
        <f>'[2]NEW GAA'!U10</f>
        <v>73718</v>
      </c>
      <c r="F9" s="45">
        <f>'[2]NEW GAA'!O10</f>
        <v>0</v>
      </c>
      <c r="G9" s="45">
        <f>'[2]NEW GAA'!X10</f>
        <v>118255</v>
      </c>
      <c r="H9" s="44">
        <f t="shared" si="0"/>
        <v>191973</v>
      </c>
    </row>
    <row r="10" spans="1:8" ht="15" customHeight="1">
      <c r="A10" s="22" t="s">
        <v>289</v>
      </c>
      <c r="B10" s="45">
        <f>'[2]NEW GAA'!H11</f>
        <v>0</v>
      </c>
      <c r="C10" s="45">
        <f>'[2]NEW GAA'!L11</f>
        <v>0</v>
      </c>
      <c r="D10" s="44">
        <f>'[2]NEW GAA'!R11</f>
        <v>445</v>
      </c>
      <c r="E10" s="44">
        <f>'[2]NEW GAA'!S11</f>
        <v>126149</v>
      </c>
      <c r="F10" s="45">
        <f>'[2]NEW GAA'!O11</f>
        <v>22338</v>
      </c>
      <c r="G10" s="45">
        <f>'[2]NEW GAA'!X11</f>
        <v>148803</v>
      </c>
      <c r="H10" s="44">
        <f t="shared" si="0"/>
        <v>297735</v>
      </c>
    </row>
    <row r="11" spans="1:8" ht="15" customHeight="1">
      <c r="A11" s="22" t="s">
        <v>290</v>
      </c>
      <c r="B11" s="45">
        <f>'[2]NEW GAA'!H12</f>
        <v>0</v>
      </c>
      <c r="C11" s="45">
        <f>'[2]NEW GAA'!L12</f>
        <v>0</v>
      </c>
      <c r="D11" s="44">
        <f>'[2]NEW GAA'!R12</f>
        <v>0</v>
      </c>
      <c r="E11" s="44">
        <f>'[2]NEW GAA'!S12</f>
        <v>17853</v>
      </c>
      <c r="F11" s="45">
        <f>'[2]NEW GAA'!O12</f>
        <v>0</v>
      </c>
      <c r="G11" s="45">
        <f>'[2]NEW GAA'!X12</f>
        <v>6528</v>
      </c>
      <c r="H11" s="44">
        <f t="shared" si="0"/>
        <v>24381</v>
      </c>
    </row>
    <row r="12" spans="1:8" ht="15" customHeight="1">
      <c r="A12" s="82" t="s">
        <v>291</v>
      </c>
      <c r="B12" s="44">
        <f t="shared" ref="B12:H12" si="1">SUM(B13:B14)</f>
        <v>0</v>
      </c>
      <c r="C12" s="59">
        <f t="shared" si="1"/>
        <v>0</v>
      </c>
      <c r="D12" s="44">
        <f t="shared" si="1"/>
        <v>0</v>
      </c>
      <c r="E12" s="44">
        <f t="shared" si="1"/>
        <v>1858298</v>
      </c>
      <c r="F12" s="45">
        <f>SUM(F13:F14)</f>
        <v>0</v>
      </c>
      <c r="G12" s="45">
        <f t="shared" si="1"/>
        <v>1635271</v>
      </c>
      <c r="H12" s="44">
        <f t="shared" si="1"/>
        <v>3493569</v>
      </c>
    </row>
    <row r="13" spans="1:8" ht="15" hidden="1" customHeight="1">
      <c r="A13" s="82" t="s">
        <v>292</v>
      </c>
      <c r="B13" s="45">
        <f>'[2]NEW GAA'!H14</f>
        <v>0</v>
      </c>
      <c r="C13" s="45">
        <f>'[2]NEW GAA'!L14</f>
        <v>0</v>
      </c>
      <c r="D13" s="44">
        <f>'[2]NEW GAA'!R14</f>
        <v>0</v>
      </c>
      <c r="E13" s="44">
        <f>'[2]NEW GAA'!S14</f>
        <v>19167</v>
      </c>
      <c r="F13" s="45">
        <f>'[2]NEW GAA'!O14</f>
        <v>0</v>
      </c>
      <c r="G13" s="45">
        <f>'[2]NEW GAA'!X14</f>
        <v>12477</v>
      </c>
      <c r="H13" s="44">
        <f t="shared" ref="H13:H19" si="2">SUM(B13:G13)</f>
        <v>31644</v>
      </c>
    </row>
    <row r="14" spans="1:8" ht="15" hidden="1" customHeight="1">
      <c r="A14" s="82" t="s">
        <v>293</v>
      </c>
      <c r="B14" s="45">
        <f>'[2]NEW GAA'!H15</f>
        <v>0</v>
      </c>
      <c r="C14" s="45">
        <f>'[2]NEW GAA'!L15</f>
        <v>0</v>
      </c>
      <c r="D14" s="44">
        <f>'[2]NEW GAA'!R15</f>
        <v>0</v>
      </c>
      <c r="E14" s="44">
        <f>'[2]NEW GAA'!S15</f>
        <v>1839131</v>
      </c>
      <c r="F14" s="45">
        <f>'[2]NEW GAA'!O15</f>
        <v>0</v>
      </c>
      <c r="G14" s="45">
        <f>'[2]NEW GAA'!X15</f>
        <v>1622794</v>
      </c>
      <c r="H14" s="44">
        <f t="shared" si="2"/>
        <v>3461925</v>
      </c>
    </row>
    <row r="15" spans="1:8" ht="15" customHeight="1">
      <c r="A15" s="82" t="s">
        <v>294</v>
      </c>
      <c r="B15" s="45">
        <f>'[2]NEW GAA'!H16</f>
        <v>0</v>
      </c>
      <c r="C15" s="45">
        <f>'[2]NEW GAA'!L16</f>
        <v>0</v>
      </c>
      <c r="D15" s="44">
        <f>'[2]NEW GAA'!R16</f>
        <v>0</v>
      </c>
      <c r="E15" s="44">
        <f>'[2]NEW GAA'!S16</f>
        <v>1632724</v>
      </c>
      <c r="F15" s="45">
        <f>'[2]NEW GAA'!O16</f>
        <v>82682</v>
      </c>
      <c r="G15" s="45">
        <f>'[2]NEW GAA'!X16</f>
        <v>626921</v>
      </c>
      <c r="H15" s="44">
        <f t="shared" si="2"/>
        <v>2342327</v>
      </c>
    </row>
    <row r="16" spans="1:8" ht="15" customHeight="1">
      <c r="A16" s="82" t="s">
        <v>295</v>
      </c>
      <c r="B16" s="45">
        <f>'[2]NEW GAA'!H17</f>
        <v>0</v>
      </c>
      <c r="C16" s="45">
        <f>'[2]NEW GAA'!L17</f>
        <v>0</v>
      </c>
      <c r="D16" s="44">
        <f>'[2]NEW GAA'!R17</f>
        <v>0</v>
      </c>
      <c r="E16" s="44">
        <f>'[2]NEW GAA'!S17</f>
        <v>45050</v>
      </c>
      <c r="F16" s="45">
        <f>'[2]NEW GAA'!O17</f>
        <v>0</v>
      </c>
      <c r="G16" s="45">
        <f>'[2]NEW GAA'!X17</f>
        <v>12325</v>
      </c>
      <c r="H16" s="44">
        <f t="shared" si="2"/>
        <v>57375</v>
      </c>
    </row>
    <row r="17" spans="1:8" ht="15" customHeight="1">
      <c r="A17" s="82" t="s">
        <v>296</v>
      </c>
      <c r="B17" s="45">
        <f>'[2]NEW GAA'!H18</f>
        <v>0</v>
      </c>
      <c r="C17" s="45">
        <f>'[2]NEW GAA'!L18</f>
        <v>0</v>
      </c>
      <c r="D17" s="44">
        <f>'[2]NEW GAA'!R18</f>
        <v>0</v>
      </c>
      <c r="E17" s="44">
        <f>'[2]NEW GAA'!S18</f>
        <v>702759</v>
      </c>
      <c r="F17" s="45">
        <f>'[2]NEW GAA'!O18</f>
        <v>0</v>
      </c>
      <c r="G17" s="45">
        <f>'[2]NEW GAA'!X18</f>
        <v>204574</v>
      </c>
      <c r="H17" s="44">
        <f t="shared" si="2"/>
        <v>907333</v>
      </c>
    </row>
    <row r="18" spans="1:8" ht="15" customHeight="1">
      <c r="A18" s="82" t="s">
        <v>297</v>
      </c>
      <c r="B18" s="45">
        <f>'[2]NEW GAA'!H19</f>
        <v>0</v>
      </c>
      <c r="C18" s="45">
        <f>'[2]NEW GAA'!L19</f>
        <v>0</v>
      </c>
      <c r="D18" s="44">
        <f>'[2]NEW GAA'!R19</f>
        <v>2000000</v>
      </c>
      <c r="E18" s="44">
        <f>'[2]NEW GAA'!S19</f>
        <v>472639</v>
      </c>
      <c r="F18" s="45">
        <f>'[2]NEW GAA'!O19</f>
        <v>1000000</v>
      </c>
      <c r="G18" s="45">
        <f>'[2]NEW GAA'!X19</f>
        <v>136653</v>
      </c>
      <c r="H18" s="44">
        <f t="shared" si="2"/>
        <v>3609292</v>
      </c>
    </row>
    <row r="19" spans="1:8" ht="15" customHeight="1">
      <c r="A19" s="82" t="s">
        <v>298</v>
      </c>
      <c r="B19" s="45">
        <f>'[2]NEW GAA'!H20</f>
        <v>0</v>
      </c>
      <c r="C19" s="45">
        <f>'[2]NEW GAA'!L20</f>
        <v>0</v>
      </c>
      <c r="D19" s="44">
        <f>'[2]NEW GAA'!R20</f>
        <v>20601</v>
      </c>
      <c r="E19" s="44">
        <f>'[2]NEW GAA'!S20</f>
        <v>509600</v>
      </c>
      <c r="F19" s="45">
        <f>'[2]NEW GAA'!O20</f>
        <v>0</v>
      </c>
      <c r="G19" s="45">
        <f>'[2]NEW GAA'!X20</f>
        <v>109224</v>
      </c>
      <c r="H19" s="44">
        <f t="shared" si="2"/>
        <v>639425</v>
      </c>
    </row>
    <row r="20" spans="1:8" ht="15" customHeight="1">
      <c r="A20" s="82" t="s">
        <v>299</v>
      </c>
      <c r="B20" s="45">
        <f t="shared" ref="B20:H20" si="3">SUM(B21:B22)</f>
        <v>0</v>
      </c>
      <c r="C20" s="45">
        <f t="shared" si="3"/>
        <v>0</v>
      </c>
      <c r="D20" s="44">
        <f t="shared" si="3"/>
        <v>167516</v>
      </c>
      <c r="E20" s="44">
        <f t="shared" si="3"/>
        <v>1918179</v>
      </c>
      <c r="F20" s="45">
        <f>SUM(F21:F22)</f>
        <v>635856</v>
      </c>
      <c r="G20" s="45">
        <f t="shared" si="3"/>
        <v>406447</v>
      </c>
      <c r="H20" s="44">
        <f t="shared" si="3"/>
        <v>3127998</v>
      </c>
    </row>
    <row r="21" spans="1:8" ht="15" hidden="1" customHeight="1">
      <c r="A21" s="82" t="s">
        <v>292</v>
      </c>
      <c r="B21" s="45">
        <f>'[2]NEW GAA'!H22</f>
        <v>0</v>
      </c>
      <c r="C21" s="45">
        <f>'[2]NEW GAA'!L22</f>
        <v>0</v>
      </c>
      <c r="D21" s="44">
        <f>'[2]NEW GAA'!R22</f>
        <v>167516</v>
      </c>
      <c r="E21" s="44">
        <f>'[2]NEW GAA'!S22</f>
        <v>43013</v>
      </c>
      <c r="F21" s="45">
        <f>'[2]NEW GAA'!O22</f>
        <v>635856</v>
      </c>
      <c r="G21" s="45">
        <f>'[2]NEW GAA'!X22</f>
        <v>192513</v>
      </c>
      <c r="H21" s="44">
        <f>SUM(B21:G21)</f>
        <v>1038898</v>
      </c>
    </row>
    <row r="22" spans="1:8" ht="15" hidden="1" customHeight="1">
      <c r="A22" s="82" t="s">
        <v>293</v>
      </c>
      <c r="B22" s="45">
        <f>'[2]NEW GAA'!H23</f>
        <v>0</v>
      </c>
      <c r="C22" s="45">
        <f>'[2]NEW GAA'!L23</f>
        <v>0</v>
      </c>
      <c r="D22" s="44">
        <f>'[2]NEW GAA'!R23</f>
        <v>0</v>
      </c>
      <c r="E22" s="44">
        <f>'[2]NEW GAA'!S23</f>
        <v>1875166</v>
      </c>
      <c r="F22" s="45">
        <f>'[2]NEW GAA'!O23</f>
        <v>0</v>
      </c>
      <c r="G22" s="45">
        <f>'[2]NEW GAA'!X23</f>
        <v>213934</v>
      </c>
      <c r="H22" s="44">
        <f>SUM(B22:G22)</f>
        <v>2089100</v>
      </c>
    </row>
    <row r="23" spans="1:8" ht="15" customHeight="1">
      <c r="A23" s="82" t="s">
        <v>76</v>
      </c>
      <c r="B23" s="45"/>
      <c r="C23" s="45"/>
      <c r="D23" s="44"/>
      <c r="E23" s="44">
        <f>'[2]NEW GAA'!S24</f>
        <v>71211</v>
      </c>
      <c r="F23" s="45"/>
      <c r="G23" s="45">
        <f>'[2]NEW GAA'!X24</f>
        <v>4021</v>
      </c>
      <c r="H23" s="44">
        <f>SUM(B23:G23)</f>
        <v>75232</v>
      </c>
    </row>
    <row r="24" spans="1:8" ht="15" customHeight="1">
      <c r="A24" s="82" t="s">
        <v>300</v>
      </c>
      <c r="B24" s="45">
        <f>'[2]NEW GAA'!H25</f>
        <v>0</v>
      </c>
      <c r="C24" s="45">
        <f>'[2]NEW GAA'!L25</f>
        <v>33234</v>
      </c>
      <c r="D24" s="44">
        <f>'[2]NEW GAA'!R25</f>
        <v>4196106</v>
      </c>
      <c r="E24" s="44">
        <f>'[2]NEW GAA'!S25</f>
        <v>9972439</v>
      </c>
      <c r="F24" s="45">
        <f>'[2]NEW GAA'!O25</f>
        <v>99000</v>
      </c>
      <c r="G24" s="45">
        <f>'[2]NEW GAA'!X25</f>
        <v>32679236</v>
      </c>
      <c r="H24" s="44">
        <f>SUM(B24:G24)</f>
        <v>46980015</v>
      </c>
    </row>
    <row r="25" spans="1:8" ht="15" customHeight="1">
      <c r="A25" s="82" t="s">
        <v>301</v>
      </c>
      <c r="B25" s="45">
        <f>'[2]NEW GAA'!H26</f>
        <v>0</v>
      </c>
      <c r="C25" s="45">
        <f>'[2]NEW GAA'!L26</f>
        <v>0</v>
      </c>
      <c r="D25" s="44">
        <f>'[2]NEW GAA'!R26</f>
        <v>613403</v>
      </c>
      <c r="E25" s="44">
        <f>'[2]NEW GAA'!S26</f>
        <v>873894</v>
      </c>
      <c r="F25" s="45">
        <f>'[2]NEW GAA'!O26</f>
        <v>0</v>
      </c>
      <c r="G25" s="45">
        <f>'[2]NEW GAA'!X26</f>
        <v>1585260</v>
      </c>
      <c r="H25" s="44">
        <f>SUM(B25:G25)</f>
        <v>3072557</v>
      </c>
    </row>
    <row r="26" spans="1:8" ht="15" customHeight="1">
      <c r="A26" s="82" t="s">
        <v>302</v>
      </c>
      <c r="B26" s="45">
        <f t="shared" ref="B26:E26" si="4">+B27+B28</f>
        <v>0</v>
      </c>
      <c r="C26" s="45">
        <f t="shared" si="4"/>
        <v>0</v>
      </c>
      <c r="D26" s="44">
        <f t="shared" si="4"/>
        <v>0</v>
      </c>
      <c r="E26" s="44">
        <f t="shared" si="4"/>
        <v>494793</v>
      </c>
      <c r="F26" s="45">
        <f>+F27+F28</f>
        <v>0</v>
      </c>
      <c r="G26" s="45">
        <f>+G27+G28</f>
        <v>211633</v>
      </c>
      <c r="H26" s="44">
        <f>+H27+H28</f>
        <v>706426</v>
      </c>
    </row>
    <row r="27" spans="1:8" ht="15" hidden="1" customHeight="1">
      <c r="A27" s="82" t="s">
        <v>292</v>
      </c>
      <c r="B27" s="45">
        <f>'[2]NEW GAA'!H28</f>
        <v>0</v>
      </c>
      <c r="C27" s="45">
        <f>'[2]NEW GAA'!L28</f>
        <v>0</v>
      </c>
      <c r="D27" s="44">
        <f>'[2]NEW GAA'!R28</f>
        <v>0</v>
      </c>
      <c r="E27" s="44">
        <f>'[2]NEW GAA'!S28</f>
        <v>494793</v>
      </c>
      <c r="F27" s="45">
        <f>'[2]NEW GAA'!O28</f>
        <v>0</v>
      </c>
      <c r="G27" s="45">
        <f>'[2]NEW GAA'!X28</f>
        <v>211633</v>
      </c>
      <c r="H27" s="44">
        <f>SUM(B27:G27)</f>
        <v>706426</v>
      </c>
    </row>
    <row r="28" spans="1:8" ht="15" hidden="1" customHeight="1">
      <c r="A28" s="82" t="s">
        <v>293</v>
      </c>
      <c r="B28" s="45">
        <f>'[2]NEW GAA'!H29</f>
        <v>0</v>
      </c>
      <c r="C28" s="45">
        <f>'[2]NEW GAA'!L29</f>
        <v>0</v>
      </c>
      <c r="D28" s="44">
        <f>'[2]NEW GAA'!R29</f>
        <v>0</v>
      </c>
      <c r="E28" s="44">
        <f>'[2]NEW GAA'!S29</f>
        <v>0</v>
      </c>
      <c r="F28" s="45">
        <f>'[2]NEW GAA'!O29</f>
        <v>0</v>
      </c>
      <c r="G28" s="45">
        <f>'[2]NEW GAA'!X29</f>
        <v>0</v>
      </c>
      <c r="H28" s="44">
        <f>SUM(B28:G28)</f>
        <v>0</v>
      </c>
    </row>
    <row r="29" spans="1:8" ht="15" customHeight="1">
      <c r="A29" s="82" t="s">
        <v>303</v>
      </c>
      <c r="B29" s="45">
        <f>'[2]NEW GAA'!H30</f>
        <v>0</v>
      </c>
      <c r="C29" s="45">
        <f>'[2]NEW GAA'!L30</f>
        <v>0</v>
      </c>
      <c r="D29" s="44">
        <f>'[2]NEW GAA'!R30</f>
        <v>3704334</v>
      </c>
      <c r="E29" s="44">
        <f>'[2]NEW GAA'!S30</f>
        <v>4830857</v>
      </c>
      <c r="F29" s="45">
        <f>'[2]NEW GAA'!O30</f>
        <v>1250000</v>
      </c>
      <c r="G29" s="45">
        <f>'[2]NEW GAA'!X30</f>
        <v>50523650</v>
      </c>
      <c r="H29" s="44">
        <f>SUM(B29:G29)</f>
        <v>60308841</v>
      </c>
    </row>
    <row r="30" spans="1:8" ht="15" customHeight="1">
      <c r="A30" s="82" t="s">
        <v>304</v>
      </c>
      <c r="B30" s="45">
        <f t="shared" ref="B30:H30" si="5">+B31+B32</f>
        <v>0</v>
      </c>
      <c r="C30" s="45">
        <f t="shared" si="5"/>
        <v>0</v>
      </c>
      <c r="D30" s="44">
        <f t="shared" si="5"/>
        <v>370000</v>
      </c>
      <c r="E30" s="44">
        <f t="shared" si="5"/>
        <v>279289</v>
      </c>
      <c r="F30" s="45">
        <f>+F31+F32</f>
        <v>7286251</v>
      </c>
      <c r="G30" s="44">
        <f t="shared" si="5"/>
        <v>167544</v>
      </c>
      <c r="H30" s="44">
        <f t="shared" si="5"/>
        <v>8103084</v>
      </c>
    </row>
    <row r="31" spans="1:8" ht="15" hidden="1" customHeight="1">
      <c r="A31" s="82" t="s">
        <v>292</v>
      </c>
      <c r="B31" s="45">
        <f>'[2]NEW GAA'!H32</f>
        <v>0</v>
      </c>
      <c r="C31" s="45">
        <f>'[2]NEW GAA'!L32</f>
        <v>0</v>
      </c>
      <c r="D31" s="44">
        <f>'[2]NEW GAA'!R32</f>
        <v>370000</v>
      </c>
      <c r="E31" s="44">
        <f>'[2]NEW GAA'!S32</f>
        <v>39526</v>
      </c>
      <c r="F31" s="45">
        <f>'[2]NEW GAA'!O32</f>
        <v>7286251</v>
      </c>
      <c r="G31" s="45">
        <f>'[2]NEW GAA'!X32</f>
        <v>14775</v>
      </c>
      <c r="H31" s="44">
        <f t="shared" ref="H31:H47" si="6">SUM(B31:G31)</f>
        <v>7710552</v>
      </c>
    </row>
    <row r="32" spans="1:8" ht="15" hidden="1" customHeight="1">
      <c r="A32" s="82" t="s">
        <v>293</v>
      </c>
      <c r="B32" s="45">
        <f>'[2]NEW GAA'!H33</f>
        <v>0</v>
      </c>
      <c r="C32" s="45">
        <f>'[2]NEW GAA'!L33</f>
        <v>0</v>
      </c>
      <c r="D32" s="44">
        <f>'[2]NEW GAA'!R33</f>
        <v>0</v>
      </c>
      <c r="E32" s="44">
        <f>'[2]NEW GAA'!S33</f>
        <v>239763</v>
      </c>
      <c r="F32" s="45">
        <f>'[2]NEW GAA'!O33</f>
        <v>0</v>
      </c>
      <c r="G32" s="45">
        <f>'[2]NEW GAA'!X33</f>
        <v>152769</v>
      </c>
      <c r="H32" s="44">
        <f t="shared" si="6"/>
        <v>392532</v>
      </c>
    </row>
    <row r="33" spans="1:8" ht="15" customHeight="1">
      <c r="A33" s="82" t="s">
        <v>305</v>
      </c>
      <c r="B33" s="45">
        <f>'[2]NEW GAA'!H34</f>
        <v>0</v>
      </c>
      <c r="C33" s="45">
        <f>'[2]NEW GAA'!L34</f>
        <v>0</v>
      </c>
      <c r="D33" s="44">
        <f>'[2]NEW GAA'!R34</f>
        <v>0</v>
      </c>
      <c r="E33" s="44">
        <f>'[2]NEW GAA'!S34</f>
        <v>220761</v>
      </c>
      <c r="F33" s="45">
        <f>'[2]NEW GAA'!O34</f>
        <v>0</v>
      </c>
      <c r="G33" s="45">
        <f>'[2]NEW GAA'!X34</f>
        <v>46525</v>
      </c>
      <c r="H33" s="44">
        <f t="shared" si="6"/>
        <v>267286</v>
      </c>
    </row>
    <row r="34" spans="1:8" ht="15" customHeight="1">
      <c r="A34" s="82" t="s">
        <v>306</v>
      </c>
      <c r="B34" s="45">
        <f>'[2]NEW GAA'!H35</f>
        <v>0</v>
      </c>
      <c r="C34" s="45">
        <f>'[2]NEW GAA'!L35</f>
        <v>0</v>
      </c>
      <c r="D34" s="44">
        <f>'[2]NEW GAA'!R35</f>
        <v>859629</v>
      </c>
      <c r="E34" s="44">
        <f>'[2]NEW GAA'!S35</f>
        <v>161802</v>
      </c>
      <c r="F34" s="45">
        <f>'[2]NEW GAA'!O35</f>
        <v>7031544</v>
      </c>
      <c r="G34" s="45">
        <f>'[2]NEW GAA'!X35</f>
        <v>19488</v>
      </c>
      <c r="H34" s="44">
        <f t="shared" si="6"/>
        <v>8072463</v>
      </c>
    </row>
    <row r="35" spans="1:8" ht="15" customHeight="1">
      <c r="A35" s="82" t="s">
        <v>307</v>
      </c>
      <c r="B35" s="45">
        <f>'[2]NEW GAA'!H36</f>
        <v>0</v>
      </c>
      <c r="C35" s="45">
        <f>'[2]NEW GAA'!L36</f>
        <v>0</v>
      </c>
      <c r="D35" s="44">
        <f>'[2]NEW GAA'!R36</f>
        <v>0</v>
      </c>
      <c r="E35" s="44">
        <f>'[2]NEW GAA'!S36</f>
        <v>25317</v>
      </c>
      <c r="F35" s="45">
        <f>'[2]NEW GAA'!O36</f>
        <v>0</v>
      </c>
      <c r="G35" s="45">
        <f>'[2]NEW GAA'!X36</f>
        <v>10130</v>
      </c>
      <c r="H35" s="44">
        <f t="shared" si="6"/>
        <v>35447</v>
      </c>
    </row>
    <row r="36" spans="1:8" ht="15" customHeight="1">
      <c r="A36" s="82" t="s">
        <v>308</v>
      </c>
      <c r="B36" s="45">
        <f>'[2]NEW GAA'!H37</f>
        <v>0</v>
      </c>
      <c r="C36" s="45">
        <f>'[2]NEW GAA'!L37</f>
        <v>0</v>
      </c>
      <c r="D36" s="44">
        <f>'[2]NEW GAA'!R37</f>
        <v>0</v>
      </c>
      <c r="E36" s="44">
        <f>'[2]NEW GAA'!S37</f>
        <v>97689</v>
      </c>
      <c r="F36" s="45">
        <f>'[2]NEW GAA'!O37</f>
        <v>53000</v>
      </c>
      <c r="G36" s="45">
        <f>'[2]NEW GAA'!X37</f>
        <v>33422</v>
      </c>
      <c r="H36" s="44">
        <f t="shared" si="6"/>
        <v>184111</v>
      </c>
    </row>
    <row r="37" spans="1:8" ht="15" customHeight="1">
      <c r="A37" s="82" t="s">
        <v>309</v>
      </c>
      <c r="B37" s="45">
        <f>'[2]NEW GAA'!H38</f>
        <v>0</v>
      </c>
      <c r="C37" s="45">
        <f>'[2]NEW GAA'!L38</f>
        <v>0</v>
      </c>
      <c r="D37" s="44">
        <f>'[2]NEW GAA'!R38</f>
        <v>225866</v>
      </c>
      <c r="E37" s="44">
        <f>'[2]NEW GAA'!S38</f>
        <v>408057</v>
      </c>
      <c r="F37" s="45">
        <f>'[2]NEW GAA'!O38</f>
        <v>0</v>
      </c>
      <c r="G37" s="45">
        <f>'[2]NEW GAA'!X38</f>
        <v>982460</v>
      </c>
      <c r="H37" s="44">
        <f t="shared" si="6"/>
        <v>1616383</v>
      </c>
    </row>
    <row r="38" spans="1:8" ht="15" customHeight="1">
      <c r="A38" s="82" t="s">
        <v>310</v>
      </c>
      <c r="B38" s="45">
        <f>'[2]NEW GAA'!H39</f>
        <v>0</v>
      </c>
      <c r="C38" s="45">
        <f>'[2]NEW GAA'!L39</f>
        <v>0</v>
      </c>
      <c r="D38" s="44">
        <f>'[2]NEW GAA'!R39</f>
        <v>0</v>
      </c>
      <c r="E38" s="44">
        <f>'[2]NEW GAA'!S39</f>
        <v>124484</v>
      </c>
      <c r="F38" s="45">
        <f>'[2]NEW GAA'!O39</f>
        <v>0</v>
      </c>
      <c r="G38" s="45">
        <f>'[2]NEW GAA'!X39</f>
        <v>36905</v>
      </c>
      <c r="H38" s="44">
        <f t="shared" si="6"/>
        <v>161389</v>
      </c>
    </row>
    <row r="39" spans="1:8" ht="15" customHeight="1">
      <c r="A39" s="82" t="s">
        <v>311</v>
      </c>
      <c r="B39" s="45">
        <f>'[2]NEW GAA'!H40</f>
        <v>0</v>
      </c>
      <c r="C39" s="45">
        <f>'[2]NEW GAA'!L40</f>
        <v>0</v>
      </c>
      <c r="D39" s="44">
        <f>'[2]NEW GAA'!R40</f>
        <v>13206</v>
      </c>
      <c r="E39" s="44">
        <f>'[2]NEW GAA'!S40</f>
        <v>29287</v>
      </c>
      <c r="F39" s="45">
        <f>'[2]NEW GAA'!O40</f>
        <v>23248</v>
      </c>
      <c r="G39" s="45">
        <f>'[2]NEW GAA'!X40</f>
        <v>21867</v>
      </c>
      <c r="H39" s="44">
        <f t="shared" si="6"/>
        <v>87608</v>
      </c>
    </row>
    <row r="40" spans="1:8" ht="15" customHeight="1">
      <c r="A40" s="82" t="s">
        <v>312</v>
      </c>
      <c r="B40" s="45">
        <f>'[2]NEW GAA'!H41</f>
        <v>0</v>
      </c>
      <c r="C40" s="45">
        <f>'[2]NEW GAA'!L41</f>
        <v>0</v>
      </c>
      <c r="D40" s="44">
        <f>'[2]NEW GAA'!R41</f>
        <v>100000</v>
      </c>
      <c r="E40" s="44">
        <f>'[2]NEW GAA'!S41</f>
        <v>5717</v>
      </c>
      <c r="F40" s="45">
        <f>'[2]NEW GAA'!O41</f>
        <v>0</v>
      </c>
      <c r="G40" s="45">
        <f>'[2]NEW GAA'!X41</f>
        <v>236517</v>
      </c>
      <c r="H40" s="44">
        <f t="shared" si="6"/>
        <v>342234</v>
      </c>
    </row>
    <row r="41" spans="1:8" ht="15" customHeight="1">
      <c r="A41" s="82" t="s">
        <v>313</v>
      </c>
      <c r="B41" s="45">
        <f>'[2]NEW GAA'!H42</f>
        <v>0</v>
      </c>
      <c r="C41" s="45">
        <f>'[2]NEW GAA'!L42</f>
        <v>0</v>
      </c>
      <c r="D41" s="44">
        <f>'[2]NEW GAA'!R42</f>
        <v>0</v>
      </c>
      <c r="E41" s="44">
        <f>'[2]NEW GAA'!S42</f>
        <v>343</v>
      </c>
      <c r="F41" s="45">
        <f>'[2]NEW GAA'!O42</f>
        <v>0</v>
      </c>
      <c r="G41" s="45">
        <f>'[2]NEW GAA'!X42</f>
        <v>76</v>
      </c>
      <c r="H41" s="44">
        <f t="shared" si="6"/>
        <v>419</v>
      </c>
    </row>
    <row r="42" spans="1:8" ht="15" customHeight="1">
      <c r="A42" s="82" t="s">
        <v>314</v>
      </c>
      <c r="B42" s="45">
        <f>'[2]NEW GAA'!H43</f>
        <v>0</v>
      </c>
      <c r="C42" s="45">
        <f>'[2]NEW GAA'!L43</f>
        <v>0</v>
      </c>
      <c r="D42" s="44">
        <f>'[2]NEW GAA'!R43</f>
        <v>0</v>
      </c>
      <c r="E42" s="44">
        <f>'[2]NEW GAA'!S43</f>
        <v>0</v>
      </c>
      <c r="F42" s="45">
        <f>'[2]NEW GAA'!O43</f>
        <v>0</v>
      </c>
      <c r="G42" s="45">
        <f>'[2]NEW GAA'!X43</f>
        <v>324348</v>
      </c>
      <c r="H42" s="44">
        <f t="shared" si="6"/>
        <v>324348</v>
      </c>
    </row>
    <row r="43" spans="1:8" ht="15" customHeight="1">
      <c r="A43" s="82" t="s">
        <v>315</v>
      </c>
      <c r="B43" s="45">
        <f>'[2]NEW GAA'!H44</f>
        <v>0</v>
      </c>
      <c r="C43" s="45">
        <f>'[2]NEW GAA'!L44</f>
        <v>0</v>
      </c>
      <c r="D43" s="44">
        <f>'[2]NEW GAA'!R44</f>
        <v>0</v>
      </c>
      <c r="E43" s="44">
        <f>'[2]NEW GAA'!S44</f>
        <v>25890</v>
      </c>
      <c r="F43" s="45">
        <f>'[2]NEW GAA'!O44</f>
        <v>0</v>
      </c>
      <c r="G43" s="45">
        <f>'[2]NEW GAA'!X44</f>
        <v>25497</v>
      </c>
      <c r="H43" s="44">
        <f t="shared" si="6"/>
        <v>51387</v>
      </c>
    </row>
    <row r="44" spans="1:8" ht="15" customHeight="1">
      <c r="A44" s="82" t="s">
        <v>316</v>
      </c>
      <c r="B44" s="45">
        <f>'[2]NEW GAA'!H45</f>
        <v>0</v>
      </c>
      <c r="C44" s="45">
        <f>'[2]NEW GAA'!L45</f>
        <v>0</v>
      </c>
      <c r="D44" s="44">
        <f>'[2]NEW GAA'!R45</f>
        <v>0</v>
      </c>
      <c r="E44" s="44">
        <f>'[2]NEW GAA'!S45</f>
        <v>184920</v>
      </c>
      <c r="F44" s="45">
        <f>'[2]NEW GAA'!O45</f>
        <v>0</v>
      </c>
      <c r="G44" s="45">
        <f>'[2]NEW GAA'!X45</f>
        <v>163829</v>
      </c>
      <c r="H44" s="44">
        <f t="shared" si="6"/>
        <v>348749</v>
      </c>
    </row>
    <row r="45" spans="1:8" ht="15" customHeight="1">
      <c r="A45" s="82" t="s">
        <v>317</v>
      </c>
      <c r="B45" s="45">
        <f>'[2]NEW GAA'!H46</f>
        <v>0</v>
      </c>
      <c r="C45" s="45">
        <f>'[2]NEW GAA'!L46</f>
        <v>0</v>
      </c>
      <c r="D45" s="44">
        <f>'[2]NEW GAA'!R46</f>
        <v>0</v>
      </c>
      <c r="E45" s="44">
        <f>'[2]NEW GAA'!S46</f>
        <v>0</v>
      </c>
      <c r="F45" s="45">
        <f>'[2]NEW GAA'!O46</f>
        <v>0</v>
      </c>
      <c r="G45" s="45">
        <f>'[2]NEW GAA'!X46</f>
        <v>97468</v>
      </c>
      <c r="H45" s="44">
        <f t="shared" si="6"/>
        <v>97468</v>
      </c>
    </row>
    <row r="46" spans="1:8" ht="15" customHeight="1">
      <c r="A46" s="82" t="s">
        <v>318</v>
      </c>
      <c r="B46" s="45">
        <f>'[2]NEW GAA'!H47</f>
        <v>0</v>
      </c>
      <c r="C46" s="45">
        <f>'[2]NEW GAA'!L47</f>
        <v>0</v>
      </c>
      <c r="D46" s="44">
        <f>'[2]NEW GAA'!R47</f>
        <v>0</v>
      </c>
      <c r="E46" s="44">
        <f>'[2]NEW GAA'!S47</f>
        <v>26530</v>
      </c>
      <c r="F46" s="45">
        <f>'[2]NEW GAA'!O47</f>
        <v>0</v>
      </c>
      <c r="G46" s="45">
        <f>'[2]NEW GAA'!X47</f>
        <v>10833</v>
      </c>
      <c r="H46" s="44">
        <f t="shared" si="6"/>
        <v>37363</v>
      </c>
    </row>
    <row r="47" spans="1:8" ht="15" customHeight="1">
      <c r="A47" s="82" t="s">
        <v>319</v>
      </c>
      <c r="B47" s="45">
        <f>'[2]NEW GAA'!H48</f>
        <v>0</v>
      </c>
      <c r="C47" s="45">
        <f>'[2]NEW GAA'!L48</f>
        <v>0</v>
      </c>
      <c r="D47" s="44">
        <f>'[2]NEW GAA'!R48</f>
        <v>0</v>
      </c>
      <c r="E47" s="44">
        <f>'[2]NEW GAA'!S48</f>
        <v>41793</v>
      </c>
      <c r="F47" s="45">
        <f>'[2]NEW GAA'!O48</f>
        <v>0</v>
      </c>
      <c r="G47" s="45">
        <f>'[2]NEW GAA'!X48</f>
        <v>7803</v>
      </c>
      <c r="H47" s="44">
        <f t="shared" si="6"/>
        <v>49596</v>
      </c>
    </row>
    <row r="48" spans="1:8" ht="15" hidden="1" customHeight="1">
      <c r="A48" s="82"/>
      <c r="B48" s="45"/>
      <c r="C48" s="45"/>
      <c r="D48" s="44"/>
      <c r="E48" s="44"/>
      <c r="F48" s="45"/>
      <c r="G48" s="45"/>
      <c r="H48" s="44"/>
    </row>
    <row r="49" spans="1:8" ht="15" customHeight="1">
      <c r="A49" s="82" t="s">
        <v>320</v>
      </c>
      <c r="B49" s="54">
        <f>SUM(B50:B53)+SUM(B56:B69)+SUM(B74:B90)</f>
        <v>0</v>
      </c>
      <c r="C49" s="54">
        <f t="shared" ref="C49:H49" si="7">SUM(C50:C53)+SUM(C56:C69)+SUM(C74:C90)</f>
        <v>0</v>
      </c>
      <c r="D49" s="54">
        <f t="shared" si="7"/>
        <v>131784</v>
      </c>
      <c r="E49" s="54">
        <f t="shared" si="7"/>
        <v>418382</v>
      </c>
      <c r="F49" s="54">
        <f>SUM(F50:F53)+SUM(F56:F69)+SUM(F74:F90)</f>
        <v>5000</v>
      </c>
      <c r="G49" s="54">
        <f t="shared" si="7"/>
        <v>347828</v>
      </c>
      <c r="H49" s="53">
        <f t="shared" si="7"/>
        <v>902994</v>
      </c>
    </row>
    <row r="50" spans="1:8" s="385" customFormat="1" ht="15" hidden="1" customHeight="1">
      <c r="A50" s="382" t="s">
        <v>98</v>
      </c>
      <c r="B50" s="383">
        <f>'[2]NEW GAA'!H51</f>
        <v>0</v>
      </c>
      <c r="C50" s="383">
        <f>'[2]NEW GAA'!L51</f>
        <v>0</v>
      </c>
      <c r="D50" s="384">
        <f>'[2]NEW GAA'!R51</f>
        <v>0</v>
      </c>
      <c r="E50" s="384">
        <f>'[2]NEW GAA'!S51</f>
        <v>0</v>
      </c>
      <c r="F50" s="383">
        <f>'[2]NEW GAA'!O51</f>
        <v>0</v>
      </c>
      <c r="G50" s="383">
        <f>'[2]NEW GAA'!X51</f>
        <v>0</v>
      </c>
      <c r="H50" s="384">
        <f>SUM(B50:G50)</f>
        <v>0</v>
      </c>
    </row>
    <row r="51" spans="1:8" ht="15" customHeight="1">
      <c r="A51" s="82" t="s">
        <v>99</v>
      </c>
      <c r="B51" s="45">
        <f>'[2]NEW GAA'!H52</f>
        <v>0</v>
      </c>
      <c r="C51" s="45">
        <f>'[2]NEW GAA'!L52</f>
        <v>0</v>
      </c>
      <c r="D51" s="44">
        <f>'[2]NEW GAA'!R52</f>
        <v>0</v>
      </c>
      <c r="E51" s="44">
        <f>'[2]NEW GAA'!S52</f>
        <v>0</v>
      </c>
      <c r="F51" s="45">
        <f>'[2]NEW GAA'!O52</f>
        <v>0</v>
      </c>
      <c r="G51" s="45">
        <f>'[2]NEW GAA'!X52</f>
        <v>1205</v>
      </c>
      <c r="H51" s="44">
        <f>SUM(B51:G51)</f>
        <v>1205</v>
      </c>
    </row>
    <row r="52" spans="1:8" ht="15" customHeight="1">
      <c r="A52" s="82" t="s">
        <v>100</v>
      </c>
      <c r="B52" s="45">
        <f>'[2]NEW GAA'!H53</f>
        <v>0</v>
      </c>
      <c r="C52" s="45">
        <f>'[2]NEW GAA'!L53</f>
        <v>0</v>
      </c>
      <c r="D52" s="44">
        <f>'[2]NEW GAA'!R53</f>
        <v>0</v>
      </c>
      <c r="E52" s="44">
        <f>'[2]NEW GAA'!S53</f>
        <v>850</v>
      </c>
      <c r="F52" s="45">
        <f>'[2]NEW GAA'!O53</f>
        <v>0</v>
      </c>
      <c r="G52" s="45">
        <f>'[2]NEW GAA'!X53</f>
        <v>1282</v>
      </c>
      <c r="H52" s="44">
        <f>SUM(B52:G52)</f>
        <v>2132</v>
      </c>
    </row>
    <row r="53" spans="1:8" ht="15" customHeight="1">
      <c r="A53" s="82" t="s">
        <v>101</v>
      </c>
      <c r="B53" s="45">
        <f t="shared" ref="B53:H53" si="8">+B54+B55</f>
        <v>0</v>
      </c>
      <c r="C53" s="45">
        <f t="shared" si="8"/>
        <v>0</v>
      </c>
      <c r="D53" s="44">
        <f t="shared" si="8"/>
        <v>0</v>
      </c>
      <c r="E53" s="45">
        <f t="shared" si="8"/>
        <v>23258</v>
      </c>
      <c r="F53" s="45">
        <f>+F54+F55</f>
        <v>0</v>
      </c>
      <c r="G53" s="45">
        <f t="shared" si="8"/>
        <v>14778</v>
      </c>
      <c r="H53" s="44">
        <f t="shared" si="8"/>
        <v>38036</v>
      </c>
    </row>
    <row r="54" spans="1:8" ht="15" hidden="1" customHeight="1">
      <c r="A54" s="82" t="s">
        <v>102</v>
      </c>
      <c r="B54" s="45">
        <f>'[2]NEW GAA'!H55</f>
        <v>0</v>
      </c>
      <c r="C54" s="45">
        <f>'[2]NEW GAA'!L55</f>
        <v>0</v>
      </c>
      <c r="D54" s="44">
        <f>'[2]NEW GAA'!R55</f>
        <v>0</v>
      </c>
      <c r="E54" s="44">
        <f>'[2]NEW GAA'!S55</f>
        <v>15614</v>
      </c>
      <c r="F54" s="45">
        <f>'[2]NEW GAA'!O55</f>
        <v>0</v>
      </c>
      <c r="G54" s="45">
        <f>'[2]NEW GAA'!X55</f>
        <v>3720</v>
      </c>
      <c r="H54" s="44">
        <f t="shared" ref="H54:H68" si="9">SUM(B54:G54)</f>
        <v>19334</v>
      </c>
    </row>
    <row r="55" spans="1:8" ht="15" hidden="1" customHeight="1">
      <c r="A55" s="82" t="s">
        <v>103</v>
      </c>
      <c r="B55" s="45">
        <f>'[2]NEW GAA'!H56</f>
        <v>0</v>
      </c>
      <c r="C55" s="45">
        <f>'[2]NEW GAA'!L56</f>
        <v>0</v>
      </c>
      <c r="D55" s="44">
        <f>'[2]NEW GAA'!R56</f>
        <v>0</v>
      </c>
      <c r="E55" s="44">
        <f>'[2]NEW GAA'!S56</f>
        <v>7644</v>
      </c>
      <c r="F55" s="45">
        <f>'[2]NEW GAA'!O56</f>
        <v>0</v>
      </c>
      <c r="G55" s="45">
        <f>'[2]NEW GAA'!X56</f>
        <v>11058</v>
      </c>
      <c r="H55" s="44">
        <f t="shared" si="9"/>
        <v>18702</v>
      </c>
    </row>
    <row r="56" spans="1:8" ht="15" customHeight="1">
      <c r="A56" s="82" t="s">
        <v>104</v>
      </c>
      <c r="B56" s="45">
        <f>'[2]NEW GAA'!H57</f>
        <v>0</v>
      </c>
      <c r="C56" s="45">
        <f>'[2]NEW GAA'!L57</f>
        <v>0</v>
      </c>
      <c r="D56" s="44">
        <f>'[2]NEW GAA'!R57</f>
        <v>0</v>
      </c>
      <c r="E56" s="44">
        <f>'[2]NEW GAA'!S57</f>
        <v>2041</v>
      </c>
      <c r="F56" s="45">
        <f>'[2]NEW GAA'!O57</f>
        <v>0</v>
      </c>
      <c r="G56" s="45">
        <f>'[2]NEW GAA'!X57</f>
        <v>1389</v>
      </c>
      <c r="H56" s="44">
        <f t="shared" si="9"/>
        <v>3430</v>
      </c>
    </row>
    <row r="57" spans="1:8" ht="15" customHeight="1">
      <c r="A57" s="82" t="s">
        <v>105</v>
      </c>
      <c r="B57" s="45"/>
      <c r="C57" s="45"/>
      <c r="D57" s="44"/>
      <c r="E57" s="44">
        <f>'[2]NEW GAA'!S58</f>
        <v>24518</v>
      </c>
      <c r="F57" s="45"/>
      <c r="G57" s="45">
        <f>'[2]NEW GAA'!X58</f>
        <v>32604</v>
      </c>
      <c r="H57" s="44">
        <f t="shared" si="9"/>
        <v>57122</v>
      </c>
    </row>
    <row r="58" spans="1:8" ht="15" customHeight="1">
      <c r="A58" s="82" t="s">
        <v>106</v>
      </c>
      <c r="B58" s="45">
        <f>'[2]NEW GAA'!H59</f>
        <v>0</v>
      </c>
      <c r="C58" s="45">
        <f>'[2]NEW GAA'!L59</f>
        <v>0</v>
      </c>
      <c r="D58" s="44">
        <f>'[2]NEW GAA'!R59</f>
        <v>0</v>
      </c>
      <c r="E58" s="44">
        <f>'[2]NEW GAA'!S59</f>
        <v>1436</v>
      </c>
      <c r="F58" s="45">
        <f>'[2]NEW GAA'!O59</f>
        <v>0</v>
      </c>
      <c r="G58" s="45">
        <f>'[2]NEW GAA'!X59</f>
        <v>1661</v>
      </c>
      <c r="H58" s="44">
        <f t="shared" si="9"/>
        <v>3097</v>
      </c>
    </row>
    <row r="59" spans="1:8" ht="15" customHeight="1">
      <c r="A59" s="82" t="s">
        <v>107</v>
      </c>
      <c r="B59" s="45">
        <f>'[2]NEW GAA'!H60</f>
        <v>0</v>
      </c>
      <c r="C59" s="45">
        <f>'[2]NEW GAA'!L60</f>
        <v>0</v>
      </c>
      <c r="D59" s="44">
        <f>'[2]NEW GAA'!R60</f>
        <v>0</v>
      </c>
      <c r="E59" s="44">
        <f>'[2]NEW GAA'!S60</f>
        <v>17580</v>
      </c>
      <c r="F59" s="45">
        <f>'[2]NEW GAA'!O60</f>
        <v>0</v>
      </c>
      <c r="G59" s="45">
        <f>'[2]NEW GAA'!X60</f>
        <v>34581</v>
      </c>
      <c r="H59" s="44">
        <f t="shared" si="9"/>
        <v>52161</v>
      </c>
    </row>
    <row r="60" spans="1:8" ht="15" customHeight="1">
      <c r="A60" s="82" t="s">
        <v>108</v>
      </c>
      <c r="B60" s="45">
        <f>'[2]NEW GAA'!H61</f>
        <v>0</v>
      </c>
      <c r="C60" s="45">
        <f>'[2]NEW GAA'!L61</f>
        <v>0</v>
      </c>
      <c r="D60" s="44">
        <f>'[2]NEW GAA'!R61</f>
        <v>0</v>
      </c>
      <c r="E60" s="44">
        <f>'[2]NEW GAA'!S61</f>
        <v>0</v>
      </c>
      <c r="F60" s="45">
        <f>'[2]NEW GAA'!O61</f>
        <v>0</v>
      </c>
      <c r="G60" s="45">
        <f>'[2]NEW GAA'!X61</f>
        <v>776</v>
      </c>
      <c r="H60" s="44">
        <f t="shared" si="9"/>
        <v>776</v>
      </c>
    </row>
    <row r="61" spans="1:8" ht="15" customHeight="1">
      <c r="A61" s="82" t="s">
        <v>109</v>
      </c>
      <c r="B61" s="45">
        <f>'[2]NEW GAA'!H62</f>
        <v>0</v>
      </c>
      <c r="C61" s="45">
        <f>'[2]NEW GAA'!L62</f>
        <v>0</v>
      </c>
      <c r="D61" s="44">
        <f>'[2]NEW GAA'!R62</f>
        <v>0</v>
      </c>
      <c r="E61" s="44">
        <f>'[2]NEW GAA'!S62</f>
        <v>17412</v>
      </c>
      <c r="F61" s="45">
        <f>'[2]NEW GAA'!O62</f>
        <v>0</v>
      </c>
      <c r="G61" s="45">
        <f>'[2]NEW GAA'!X62</f>
        <v>2553</v>
      </c>
      <c r="H61" s="44">
        <f t="shared" si="9"/>
        <v>19965</v>
      </c>
    </row>
    <row r="62" spans="1:8" ht="15" customHeight="1">
      <c r="A62" s="82" t="s">
        <v>110</v>
      </c>
      <c r="B62" s="45">
        <f>'[2]NEW GAA'!H63</f>
        <v>0</v>
      </c>
      <c r="C62" s="45">
        <f>'[2]NEW GAA'!L63</f>
        <v>0</v>
      </c>
      <c r="D62" s="44">
        <f>'[2]NEW GAA'!R63</f>
        <v>0</v>
      </c>
      <c r="E62" s="44">
        <f>'[2]NEW GAA'!S63</f>
        <v>2153</v>
      </c>
      <c r="F62" s="45">
        <f>'[2]NEW GAA'!O63</f>
        <v>0</v>
      </c>
      <c r="G62" s="45">
        <f>'[2]NEW GAA'!X63</f>
        <v>6525</v>
      </c>
      <c r="H62" s="44">
        <f t="shared" si="9"/>
        <v>8678</v>
      </c>
    </row>
    <row r="63" spans="1:8" ht="15" customHeight="1">
      <c r="A63" s="82" t="s">
        <v>111</v>
      </c>
      <c r="B63" s="45">
        <f>'[2]NEW GAA'!H64</f>
        <v>0</v>
      </c>
      <c r="C63" s="45">
        <f>'[2]NEW GAA'!L64</f>
        <v>0</v>
      </c>
      <c r="D63" s="44">
        <f>'[2]NEW GAA'!R64</f>
        <v>0</v>
      </c>
      <c r="E63" s="44">
        <f>'[2]NEW GAA'!S64</f>
        <v>2066</v>
      </c>
      <c r="F63" s="45">
        <f>'[2]NEW GAA'!O64</f>
        <v>0</v>
      </c>
      <c r="G63" s="45">
        <f>'[2]NEW GAA'!X64</f>
        <v>2355</v>
      </c>
      <c r="H63" s="44">
        <f t="shared" si="9"/>
        <v>4421</v>
      </c>
    </row>
    <row r="64" spans="1:8" ht="15" customHeight="1">
      <c r="A64" s="82" t="s">
        <v>112</v>
      </c>
      <c r="B64" s="45">
        <f>'[2]NEW GAA'!H65</f>
        <v>0</v>
      </c>
      <c r="C64" s="45">
        <f>'[2]NEW GAA'!L65</f>
        <v>0</v>
      </c>
      <c r="D64" s="44">
        <f>'[2]NEW GAA'!R65</f>
        <v>0</v>
      </c>
      <c r="E64" s="44">
        <f>'[2]NEW GAA'!S65</f>
        <v>6776</v>
      </c>
      <c r="F64" s="45">
        <f>'[2]NEW GAA'!O65</f>
        <v>0</v>
      </c>
      <c r="G64" s="45">
        <f>'[2]NEW GAA'!X65</f>
        <v>7351</v>
      </c>
      <c r="H64" s="44">
        <f t="shared" si="9"/>
        <v>14127</v>
      </c>
    </row>
    <row r="65" spans="1:8" ht="15" customHeight="1">
      <c r="A65" s="82" t="s">
        <v>113</v>
      </c>
      <c r="B65" s="45">
        <f>'[2]NEW GAA'!H66</f>
        <v>0</v>
      </c>
      <c r="C65" s="45">
        <f>'[2]NEW GAA'!L66</f>
        <v>0</v>
      </c>
      <c r="D65" s="44">
        <f>'[2]NEW GAA'!R66</f>
        <v>0</v>
      </c>
      <c r="E65" s="44">
        <f>'[2]NEW GAA'!S66</f>
        <v>4793</v>
      </c>
      <c r="F65" s="45">
        <f>'[2]NEW GAA'!O66</f>
        <v>0</v>
      </c>
      <c r="G65" s="45">
        <f>'[2]NEW GAA'!X66</f>
        <v>1834</v>
      </c>
      <c r="H65" s="44">
        <f t="shared" si="9"/>
        <v>6627</v>
      </c>
    </row>
    <row r="66" spans="1:8" ht="15" customHeight="1">
      <c r="A66" s="82" t="s">
        <v>114</v>
      </c>
      <c r="B66" s="45">
        <f>'[2]NEW GAA'!H67</f>
        <v>0</v>
      </c>
      <c r="C66" s="45">
        <f>'[2]NEW GAA'!L67</f>
        <v>0</v>
      </c>
      <c r="D66" s="44">
        <f>'[2]NEW GAA'!R67</f>
        <v>0</v>
      </c>
      <c r="E66" s="44">
        <f>'[2]NEW GAA'!S67</f>
        <v>1791</v>
      </c>
      <c r="F66" s="45">
        <f>'[2]NEW GAA'!O67</f>
        <v>0</v>
      </c>
      <c r="G66" s="45">
        <f>'[2]NEW GAA'!X67</f>
        <v>0</v>
      </c>
      <c r="H66" s="44">
        <f t="shared" si="9"/>
        <v>1791</v>
      </c>
    </row>
    <row r="67" spans="1:8" ht="15" customHeight="1">
      <c r="A67" s="82" t="s">
        <v>115</v>
      </c>
      <c r="B67" s="45">
        <f>'[2]NEW GAA'!H68</f>
        <v>0</v>
      </c>
      <c r="C67" s="45">
        <f>'[2]NEW GAA'!L68</f>
        <v>0</v>
      </c>
      <c r="D67" s="44">
        <f>'[2]NEW GAA'!R68</f>
        <v>0</v>
      </c>
      <c r="E67" s="44">
        <f>'[2]NEW GAA'!S68</f>
        <v>843</v>
      </c>
      <c r="F67" s="45">
        <f>'[2]NEW GAA'!O68</f>
        <v>0</v>
      </c>
      <c r="G67" s="45">
        <f>'[2]NEW GAA'!X68</f>
        <v>940</v>
      </c>
      <c r="H67" s="44">
        <f t="shared" si="9"/>
        <v>1783</v>
      </c>
    </row>
    <row r="68" spans="1:8" ht="15" customHeight="1">
      <c r="A68" s="82" t="s">
        <v>116</v>
      </c>
      <c r="B68" s="45">
        <f>'[2]NEW GAA'!H69</f>
        <v>0</v>
      </c>
      <c r="C68" s="45">
        <f>'[2]NEW GAA'!L69</f>
        <v>0</v>
      </c>
      <c r="D68" s="44">
        <f>'[2]NEW GAA'!R69</f>
        <v>52626</v>
      </c>
      <c r="E68" s="44">
        <f>'[2]NEW GAA'!S69</f>
        <v>1142</v>
      </c>
      <c r="F68" s="45">
        <f>'[2]NEW GAA'!O69</f>
        <v>0</v>
      </c>
      <c r="G68" s="45">
        <f>'[2]NEW GAA'!X69</f>
        <v>0</v>
      </c>
      <c r="H68" s="44">
        <f t="shared" si="9"/>
        <v>53768</v>
      </c>
    </row>
    <row r="69" spans="1:8" ht="15" customHeight="1">
      <c r="A69" s="128" t="s">
        <v>117</v>
      </c>
      <c r="B69" s="54">
        <f t="shared" ref="B69:H69" si="10">SUM(B70:B73)</f>
        <v>0</v>
      </c>
      <c r="C69" s="54">
        <f t="shared" si="10"/>
        <v>0</v>
      </c>
      <c r="D69" s="53">
        <f t="shared" si="10"/>
        <v>0</v>
      </c>
      <c r="E69" s="54">
        <f t="shared" si="10"/>
        <v>12197</v>
      </c>
      <c r="F69" s="54">
        <f>SUM(F70:F73)</f>
        <v>0</v>
      </c>
      <c r="G69" s="54">
        <f t="shared" si="10"/>
        <v>4770</v>
      </c>
      <c r="H69" s="53">
        <f t="shared" si="10"/>
        <v>16967</v>
      </c>
    </row>
    <row r="70" spans="1:8" ht="15" customHeight="1">
      <c r="A70" s="128" t="s">
        <v>118</v>
      </c>
      <c r="B70" s="45">
        <f>'[2]NEW GAA'!H71</f>
        <v>0</v>
      </c>
      <c r="C70" s="45">
        <f>'[2]NEW GAA'!L71</f>
        <v>0</v>
      </c>
      <c r="D70" s="44">
        <f>'[2]NEW GAA'!R71</f>
        <v>0</v>
      </c>
      <c r="E70" s="44">
        <f>'[2]NEW GAA'!S71</f>
        <v>3139</v>
      </c>
      <c r="F70" s="45">
        <f>'[2]NEW GAA'!O71</f>
        <v>0</v>
      </c>
      <c r="G70" s="45">
        <f>'[2]NEW GAA'!X71</f>
        <v>604</v>
      </c>
      <c r="H70" s="44">
        <f t="shared" ref="H70:H89" si="11">SUM(B70:G70)</f>
        <v>3743</v>
      </c>
    </row>
    <row r="71" spans="1:8" ht="15" customHeight="1">
      <c r="A71" s="128" t="s">
        <v>119</v>
      </c>
      <c r="B71" s="45">
        <f>'[2]NEW GAA'!H72</f>
        <v>0</v>
      </c>
      <c r="C71" s="45">
        <f>'[2]NEW GAA'!L72</f>
        <v>0</v>
      </c>
      <c r="D71" s="44">
        <f>'[2]NEW GAA'!R72</f>
        <v>0</v>
      </c>
      <c r="E71" s="44">
        <f>'[2]NEW GAA'!S72</f>
        <v>7568</v>
      </c>
      <c r="F71" s="45">
        <f>'[2]NEW GAA'!O72</f>
        <v>0</v>
      </c>
      <c r="G71" s="45">
        <f>'[2]NEW GAA'!X72</f>
        <v>116</v>
      </c>
      <c r="H71" s="44">
        <f t="shared" si="11"/>
        <v>7684</v>
      </c>
    </row>
    <row r="72" spans="1:8" ht="15" customHeight="1">
      <c r="A72" s="128" t="s">
        <v>120</v>
      </c>
      <c r="B72" s="45">
        <f>'[2]NEW GAA'!H73</f>
        <v>0</v>
      </c>
      <c r="C72" s="45">
        <f>'[2]NEW GAA'!L73</f>
        <v>0</v>
      </c>
      <c r="D72" s="44">
        <f>'[2]NEW GAA'!R73</f>
        <v>0</v>
      </c>
      <c r="E72" s="44">
        <f>'[2]NEW GAA'!S73</f>
        <v>0</v>
      </c>
      <c r="F72" s="45">
        <f>'[2]NEW GAA'!O73</f>
        <v>0</v>
      </c>
      <c r="G72" s="45">
        <f>'[2]NEW GAA'!X73</f>
        <v>2208</v>
      </c>
      <c r="H72" s="44">
        <f t="shared" si="11"/>
        <v>2208</v>
      </c>
    </row>
    <row r="73" spans="1:8" ht="15" customHeight="1">
      <c r="A73" s="128" t="s">
        <v>121</v>
      </c>
      <c r="B73" s="45">
        <f>'[2]NEW GAA'!H74</f>
        <v>0</v>
      </c>
      <c r="C73" s="45">
        <f>'[2]NEW GAA'!L74</f>
        <v>0</v>
      </c>
      <c r="D73" s="44">
        <f>'[2]NEW GAA'!R74</f>
        <v>0</v>
      </c>
      <c r="E73" s="44">
        <f>'[2]NEW GAA'!S74</f>
        <v>1490</v>
      </c>
      <c r="F73" s="45">
        <f>'[2]NEW GAA'!O74</f>
        <v>0</v>
      </c>
      <c r="G73" s="45">
        <f>'[2]NEW GAA'!X74</f>
        <v>1842</v>
      </c>
      <c r="H73" s="44">
        <f t="shared" si="11"/>
        <v>3332</v>
      </c>
    </row>
    <row r="74" spans="1:8" ht="15" customHeight="1">
      <c r="A74" s="128" t="s">
        <v>122</v>
      </c>
      <c r="B74" s="45">
        <f>'[2]NEW GAA'!H75</f>
        <v>0</v>
      </c>
      <c r="C74" s="45">
        <f>'[2]NEW GAA'!L75</f>
        <v>0</v>
      </c>
      <c r="D74" s="44">
        <f>'[2]NEW GAA'!R75</f>
        <v>0</v>
      </c>
      <c r="E74" s="44">
        <f>'[2]NEW GAA'!S75</f>
        <v>0</v>
      </c>
      <c r="F74" s="45">
        <f>'[2]NEW GAA'!O75</f>
        <v>0</v>
      </c>
      <c r="G74" s="45">
        <f>'[2]NEW GAA'!X75</f>
        <v>27397</v>
      </c>
      <c r="H74" s="44">
        <f t="shared" si="11"/>
        <v>27397</v>
      </c>
    </row>
    <row r="75" spans="1:8" ht="15" customHeight="1">
      <c r="A75" s="128" t="s">
        <v>123</v>
      </c>
      <c r="B75" s="45">
        <f>'[2]NEW GAA'!H76</f>
        <v>0</v>
      </c>
      <c r="C75" s="45">
        <f>'[2]NEW GAA'!L76</f>
        <v>0</v>
      </c>
      <c r="D75" s="44">
        <f>'[2]NEW GAA'!R76</f>
        <v>0</v>
      </c>
      <c r="E75" s="44">
        <f>'[2]NEW GAA'!S76</f>
        <v>10897</v>
      </c>
      <c r="F75" s="45">
        <f>'[2]NEW GAA'!O76</f>
        <v>0</v>
      </c>
      <c r="G75" s="45">
        <f>'[2]NEW GAA'!X76</f>
        <v>73187</v>
      </c>
      <c r="H75" s="44">
        <f t="shared" si="11"/>
        <v>84084</v>
      </c>
    </row>
    <row r="76" spans="1:8" ht="15" customHeight="1">
      <c r="A76" s="128" t="s">
        <v>124</v>
      </c>
      <c r="B76" s="45">
        <f>'[2]NEW GAA'!H77</f>
        <v>0</v>
      </c>
      <c r="C76" s="45">
        <f>'[2]NEW GAA'!L77</f>
        <v>0</v>
      </c>
      <c r="D76" s="44">
        <f>'[2]NEW GAA'!R77</f>
        <v>5000</v>
      </c>
      <c r="E76" s="44">
        <f>'[2]NEW GAA'!S77</f>
        <v>14816</v>
      </c>
      <c r="F76" s="45">
        <f>'[2]NEW GAA'!O77</f>
        <v>0</v>
      </c>
      <c r="G76" s="45">
        <f>'[2]NEW GAA'!X77</f>
        <v>8838</v>
      </c>
      <c r="H76" s="44">
        <f t="shared" si="11"/>
        <v>28654</v>
      </c>
    </row>
    <row r="77" spans="1:8" ht="15" customHeight="1">
      <c r="A77" s="128" t="s">
        <v>125</v>
      </c>
      <c r="B77" s="45">
        <f>'[2]NEW GAA'!H78</f>
        <v>0</v>
      </c>
      <c r="C77" s="45">
        <f>'[2]NEW GAA'!L78</f>
        <v>0</v>
      </c>
      <c r="D77" s="44">
        <f>'[2]NEW GAA'!R78</f>
        <v>0</v>
      </c>
      <c r="E77" s="44">
        <f>'[2]NEW GAA'!S78</f>
        <v>13218</v>
      </c>
      <c r="F77" s="45">
        <f>'[2]NEW GAA'!O78</f>
        <v>0</v>
      </c>
      <c r="G77" s="45">
        <f>'[2]NEW GAA'!X78</f>
        <v>0</v>
      </c>
      <c r="H77" s="44">
        <f t="shared" si="11"/>
        <v>13218</v>
      </c>
    </row>
    <row r="78" spans="1:8" ht="15" customHeight="1">
      <c r="A78" s="128" t="s">
        <v>126</v>
      </c>
      <c r="B78" s="45">
        <f>'[2]NEW GAA'!H79</f>
        <v>0</v>
      </c>
      <c r="C78" s="45">
        <f>'[2]NEW GAA'!L79</f>
        <v>0</v>
      </c>
      <c r="D78" s="44">
        <f>'[2]NEW GAA'!R79</f>
        <v>0</v>
      </c>
      <c r="E78" s="44">
        <f>'[2]NEW GAA'!S79</f>
        <v>2485</v>
      </c>
      <c r="F78" s="45">
        <f>'[2]NEW GAA'!O79</f>
        <v>0</v>
      </c>
      <c r="G78" s="45">
        <f>'[2]NEW GAA'!X79</f>
        <v>2522</v>
      </c>
      <c r="H78" s="44">
        <f t="shared" si="11"/>
        <v>5007</v>
      </c>
    </row>
    <row r="79" spans="1:8" ht="15" customHeight="1">
      <c r="A79" s="128" t="s">
        <v>127</v>
      </c>
      <c r="B79" s="45">
        <f>'[2]NEW GAA'!H80</f>
        <v>0</v>
      </c>
      <c r="C79" s="45">
        <f>'[2]NEW GAA'!L80</f>
        <v>0</v>
      </c>
      <c r="D79" s="44">
        <f>'[2]NEW GAA'!R80</f>
        <v>0</v>
      </c>
      <c r="E79" s="44">
        <f>'[2]NEW GAA'!S80</f>
        <v>3110</v>
      </c>
      <c r="F79" s="45">
        <f>'[2]NEW GAA'!O80</f>
        <v>0</v>
      </c>
      <c r="G79" s="45">
        <f>'[2]NEW GAA'!X80</f>
        <v>1465</v>
      </c>
      <c r="H79" s="44">
        <f t="shared" si="11"/>
        <v>4575</v>
      </c>
    </row>
    <row r="80" spans="1:8" ht="15" customHeight="1">
      <c r="A80" s="128" t="s">
        <v>321</v>
      </c>
      <c r="B80" s="45">
        <f>'[2]NEW GAA'!H81</f>
        <v>0</v>
      </c>
      <c r="C80" s="45">
        <f>'[2]NEW GAA'!L81</f>
        <v>0</v>
      </c>
      <c r="D80" s="44">
        <f>'[2]NEW GAA'!R81</f>
        <v>0</v>
      </c>
      <c r="E80" s="44">
        <f>'[2]NEW GAA'!S81</f>
        <v>5392</v>
      </c>
      <c r="F80" s="45">
        <f>'[2]NEW GAA'!O81</f>
        <v>0</v>
      </c>
      <c r="G80" s="45">
        <f>'[2]NEW GAA'!X81</f>
        <v>718</v>
      </c>
      <c r="H80" s="44">
        <f t="shared" si="11"/>
        <v>6110</v>
      </c>
    </row>
    <row r="81" spans="1:8" ht="15" customHeight="1">
      <c r="A81" s="128" t="s">
        <v>130</v>
      </c>
      <c r="B81" s="45">
        <f>'[2]NEW GAA'!H82</f>
        <v>0</v>
      </c>
      <c r="C81" s="45">
        <f>'[2]NEW GAA'!L82</f>
        <v>0</v>
      </c>
      <c r="D81" s="44">
        <f>'[2]NEW GAA'!R82</f>
        <v>0</v>
      </c>
      <c r="E81" s="44">
        <f>'[2]NEW GAA'!S82</f>
        <v>355</v>
      </c>
      <c r="F81" s="45">
        <f>'[2]NEW GAA'!O82</f>
        <v>0</v>
      </c>
      <c r="G81" s="45">
        <f>'[2]NEW GAA'!X82</f>
        <v>750</v>
      </c>
      <c r="H81" s="44">
        <f t="shared" si="11"/>
        <v>1105</v>
      </c>
    </row>
    <row r="82" spans="1:8" ht="15" customHeight="1">
      <c r="A82" s="128" t="s">
        <v>132</v>
      </c>
      <c r="B82" s="45">
        <f>'[2]NEW GAA'!H83</f>
        <v>0</v>
      </c>
      <c r="C82" s="45">
        <f>'[2]NEW GAA'!L83</f>
        <v>0</v>
      </c>
      <c r="D82" s="44">
        <f>'[2]NEW GAA'!R83</f>
        <v>0</v>
      </c>
      <c r="E82" s="44">
        <f>'[2]NEW GAA'!S83</f>
        <v>2737</v>
      </c>
      <c r="F82" s="45">
        <f>'[2]NEW GAA'!O83</f>
        <v>0</v>
      </c>
      <c r="G82" s="45">
        <f>'[2]NEW GAA'!X83</f>
        <v>100</v>
      </c>
      <c r="H82" s="44">
        <f t="shared" si="11"/>
        <v>2837</v>
      </c>
    </row>
    <row r="83" spans="1:8" ht="15" customHeight="1">
      <c r="A83" s="128" t="s">
        <v>134</v>
      </c>
      <c r="B83" s="45">
        <f>'[2]NEW GAA'!H84</f>
        <v>0</v>
      </c>
      <c r="C83" s="45">
        <f>'[2]NEW GAA'!L84</f>
        <v>0</v>
      </c>
      <c r="D83" s="44">
        <f>'[2]NEW GAA'!R84</f>
        <v>0</v>
      </c>
      <c r="E83" s="44">
        <f>'[2]NEW GAA'!S84</f>
        <v>666</v>
      </c>
      <c r="F83" s="45">
        <f>'[2]NEW GAA'!O84</f>
        <v>0</v>
      </c>
      <c r="G83" s="45">
        <f>'[2]NEW GAA'!X84</f>
        <v>5218</v>
      </c>
      <c r="H83" s="44">
        <f t="shared" si="11"/>
        <v>5884</v>
      </c>
    </row>
    <row r="84" spans="1:8" ht="15" customHeight="1">
      <c r="A84" s="128" t="s">
        <v>136</v>
      </c>
      <c r="B84" s="45">
        <f>'[2]NEW GAA'!H85</f>
        <v>0</v>
      </c>
      <c r="C84" s="45">
        <f>'[2]NEW GAA'!L85</f>
        <v>0</v>
      </c>
      <c r="D84" s="44">
        <f>'[2]NEW GAA'!R85</f>
        <v>2655</v>
      </c>
      <c r="E84" s="44">
        <f>'[2]NEW GAA'!S85</f>
        <v>91460</v>
      </c>
      <c r="F84" s="45">
        <f>'[2]NEW GAA'!O85</f>
        <v>0</v>
      </c>
      <c r="G84" s="45">
        <f>'[2]NEW GAA'!X85</f>
        <v>32396</v>
      </c>
      <c r="H84" s="44">
        <f t="shared" si="11"/>
        <v>126511</v>
      </c>
    </row>
    <row r="85" spans="1:8" ht="15" customHeight="1">
      <c r="A85" s="128" t="s">
        <v>138</v>
      </c>
      <c r="B85" s="45">
        <f>'[2]NEW GAA'!H86</f>
        <v>0</v>
      </c>
      <c r="C85" s="45">
        <f>'[2]NEW GAA'!L86</f>
        <v>0</v>
      </c>
      <c r="D85" s="44">
        <f>'[2]NEW GAA'!R86</f>
        <v>0</v>
      </c>
      <c r="E85" s="44">
        <f>'[2]NEW GAA'!S86</f>
        <v>1993</v>
      </c>
      <c r="F85" s="45">
        <f>'[2]NEW GAA'!O86</f>
        <v>0</v>
      </c>
      <c r="G85" s="45">
        <f>'[2]NEW GAA'!X86</f>
        <v>1381</v>
      </c>
      <c r="H85" s="44">
        <f t="shared" si="11"/>
        <v>3374</v>
      </c>
    </row>
    <row r="86" spans="1:8" ht="15" customHeight="1">
      <c r="A86" s="128" t="s">
        <v>140</v>
      </c>
      <c r="B86" s="45">
        <f>'[2]NEW GAA'!H87</f>
        <v>0</v>
      </c>
      <c r="C86" s="45">
        <f>'[2]NEW GAA'!L87</f>
        <v>0</v>
      </c>
      <c r="D86" s="44">
        <f>'[2]NEW GAA'!R87</f>
        <v>0</v>
      </c>
      <c r="E86" s="44">
        <f>'[2]NEW GAA'!S87</f>
        <v>3764</v>
      </c>
      <c r="F86" s="45">
        <f>'[2]NEW GAA'!O87</f>
        <v>0</v>
      </c>
      <c r="G86" s="45">
        <f>'[2]NEW GAA'!X87</f>
        <v>776</v>
      </c>
      <c r="H86" s="44">
        <f t="shared" si="11"/>
        <v>4540</v>
      </c>
    </row>
    <row r="87" spans="1:8" ht="15" customHeight="1">
      <c r="A87" s="128" t="s">
        <v>142</v>
      </c>
      <c r="B87" s="45">
        <f>'[2]NEW GAA'!H88</f>
        <v>0</v>
      </c>
      <c r="C87" s="45">
        <f>'[2]NEW GAA'!L88</f>
        <v>0</v>
      </c>
      <c r="D87" s="44">
        <f>'[2]NEW GAA'!R88</f>
        <v>0</v>
      </c>
      <c r="E87" s="44">
        <f>'[2]NEW GAA'!S88</f>
        <v>2480</v>
      </c>
      <c r="F87" s="45">
        <f>'[2]NEW GAA'!O88</f>
        <v>5000</v>
      </c>
      <c r="G87" s="45">
        <f>'[2]NEW GAA'!X88</f>
        <v>3387</v>
      </c>
      <c r="H87" s="44">
        <f t="shared" si="11"/>
        <v>10867</v>
      </c>
    </row>
    <row r="88" spans="1:8" ht="15" customHeight="1">
      <c r="A88" s="128" t="s">
        <v>144</v>
      </c>
      <c r="B88" s="45">
        <f>'[2]NEW GAA'!H89</f>
        <v>0</v>
      </c>
      <c r="C88" s="45">
        <f>'[2]NEW GAA'!L89</f>
        <v>0</v>
      </c>
      <c r="D88" s="44">
        <f>'[2]NEW GAA'!R89</f>
        <v>18953</v>
      </c>
      <c r="E88" s="44">
        <f>'[2]NEW GAA'!S89</f>
        <v>2937</v>
      </c>
      <c r="F88" s="45">
        <f>'[2]NEW GAA'!O89</f>
        <v>0</v>
      </c>
      <c r="G88" s="45">
        <f>'[2]NEW GAA'!X89</f>
        <v>647</v>
      </c>
      <c r="H88" s="44">
        <f t="shared" si="11"/>
        <v>22537</v>
      </c>
    </row>
    <row r="89" spans="1:8" ht="15" customHeight="1">
      <c r="A89" s="128" t="s">
        <v>146</v>
      </c>
      <c r="B89" s="45">
        <f>'[2]NEW GAA'!H90</f>
        <v>0</v>
      </c>
      <c r="C89" s="45">
        <f>'[2]NEW GAA'!L90</f>
        <v>0</v>
      </c>
      <c r="D89" s="44">
        <f>'[2]NEW GAA'!R90</f>
        <v>32550</v>
      </c>
      <c r="E89" s="44">
        <f>'[2]NEW GAA'!S90</f>
        <v>6257</v>
      </c>
      <c r="F89" s="45">
        <f>'[2]NEW GAA'!O90</f>
        <v>0</v>
      </c>
      <c r="G89" s="45">
        <f>'[2]NEW GAA'!X90</f>
        <v>1018</v>
      </c>
      <c r="H89" s="44">
        <f t="shared" si="11"/>
        <v>39825</v>
      </c>
    </row>
    <row r="90" spans="1:8" ht="15" customHeight="1">
      <c r="A90" s="339" t="s">
        <v>148</v>
      </c>
      <c r="B90" s="45">
        <f>B91+B92</f>
        <v>0</v>
      </c>
      <c r="C90" s="45">
        <f t="shared" ref="C90:G90" si="12">C91+C92</f>
        <v>0</v>
      </c>
      <c r="D90" s="44">
        <f t="shared" si="12"/>
        <v>20000</v>
      </c>
      <c r="E90" s="44">
        <f t="shared" si="12"/>
        <v>136959</v>
      </c>
      <c r="F90" s="45">
        <f>F91+F92</f>
        <v>0</v>
      </c>
      <c r="G90" s="45">
        <f t="shared" si="12"/>
        <v>73424</v>
      </c>
      <c r="H90" s="44">
        <f>H91+H92</f>
        <v>230383</v>
      </c>
    </row>
    <row r="91" spans="1:8" ht="15" hidden="1" customHeight="1">
      <c r="A91" s="339" t="s">
        <v>149</v>
      </c>
      <c r="B91" s="45"/>
      <c r="C91" s="45"/>
      <c r="D91" s="44">
        <f>'[2]NEW GAA'!R92</f>
        <v>20000</v>
      </c>
      <c r="E91" s="44">
        <f>'[2]NEW GAA'!S92</f>
        <v>48790</v>
      </c>
      <c r="F91" s="45"/>
      <c r="G91" s="45">
        <f>'[2]NEW GAA'!X92</f>
        <v>6299</v>
      </c>
      <c r="H91" s="44">
        <f>SUM(B91:G91)</f>
        <v>75089</v>
      </c>
    </row>
    <row r="92" spans="1:8" ht="15" hidden="1" customHeight="1">
      <c r="A92" s="339" t="s">
        <v>150</v>
      </c>
      <c r="B92" s="45"/>
      <c r="C92" s="45"/>
      <c r="D92" s="44"/>
      <c r="E92" s="44">
        <f>'[2]NEW GAA'!S93</f>
        <v>88169</v>
      </c>
      <c r="F92" s="45"/>
      <c r="G92" s="45">
        <f>'[2]NEW GAA'!X93</f>
        <v>67125</v>
      </c>
      <c r="H92" s="44">
        <f>SUM(B92:G92)</f>
        <v>155294</v>
      </c>
    </row>
    <row r="93" spans="1:8" ht="15" hidden="1" customHeight="1">
      <c r="A93" s="354"/>
      <c r="B93" s="45"/>
      <c r="C93" s="45"/>
      <c r="D93" s="44"/>
      <c r="E93" s="44"/>
      <c r="F93" s="45"/>
      <c r="G93" s="45"/>
      <c r="H93" s="44"/>
    </row>
    <row r="94" spans="1:8" ht="15" customHeight="1">
      <c r="A94" s="82" t="s">
        <v>322</v>
      </c>
      <c r="B94" s="45">
        <f>'[2]NEW GAA'!H95</f>
        <v>131012269</v>
      </c>
      <c r="C94" s="45">
        <f>'[2]NEW GAA'!L95</f>
        <v>0</v>
      </c>
      <c r="D94" s="44">
        <f>'[2]NEW GAA'!R95</f>
        <v>0</v>
      </c>
      <c r="E94" s="44">
        <f>'[2]NEW GAA'!S95</f>
        <v>0</v>
      </c>
      <c r="F94" s="45">
        <f>'[2]NEW GAA'!O95</f>
        <v>974398</v>
      </c>
      <c r="G94" s="45">
        <f>'[2]NEW GAA'!X95</f>
        <v>0</v>
      </c>
      <c r="H94" s="44">
        <f>SUM(B94:G94)</f>
        <v>131986667</v>
      </c>
    </row>
    <row r="95" spans="1:8" ht="15" customHeight="1">
      <c r="A95" s="340" t="s">
        <v>323</v>
      </c>
      <c r="B95" s="45">
        <f>SUM(B96:B97)</f>
        <v>0</v>
      </c>
      <c r="C95" s="45">
        <f>SUM(C96:C97)</f>
        <v>58516039</v>
      </c>
      <c r="D95" s="44">
        <f t="shared" ref="D95:G95" si="13">SUM(D96:D97)</f>
        <v>0</v>
      </c>
      <c r="E95" s="44">
        <f t="shared" si="13"/>
        <v>0</v>
      </c>
      <c r="F95" s="45">
        <f>SUM(F96:F97)</f>
        <v>0</v>
      </c>
      <c r="G95" s="45">
        <f t="shared" si="13"/>
        <v>36387</v>
      </c>
      <c r="H95" s="44">
        <f>SUM(H96:H97)</f>
        <v>58552426</v>
      </c>
    </row>
    <row r="96" spans="1:8" ht="15" hidden="1" customHeight="1">
      <c r="A96" s="340" t="s">
        <v>324</v>
      </c>
      <c r="B96" s="45">
        <f>'[2]NEW GAA'!H97</f>
        <v>0</v>
      </c>
      <c r="C96" s="45">
        <f>'[2]NEW GAA'!L97</f>
        <v>58516039</v>
      </c>
      <c r="D96" s="44">
        <f>'[2]NEW GAA'!R97</f>
        <v>0</v>
      </c>
      <c r="E96" s="44">
        <f>'[2]NEW GAA'!S97</f>
        <v>0</v>
      </c>
      <c r="F96" s="45">
        <f>'[2]NEW GAA'!O97</f>
        <v>0</v>
      </c>
      <c r="G96" s="45">
        <f>'[2]NEW GAA'!X97</f>
        <v>24056</v>
      </c>
      <c r="H96" s="44">
        <f>SUM(B96:G96)</f>
        <v>58540095</v>
      </c>
    </row>
    <row r="97" spans="1:8" ht="15" hidden="1" customHeight="1">
      <c r="A97" s="340" t="s">
        <v>325</v>
      </c>
      <c r="B97" s="45">
        <f>'[2]NEW GAA'!H98</f>
        <v>0</v>
      </c>
      <c r="C97" s="45">
        <f>'[2]NEW GAA'!L98</f>
        <v>0</v>
      </c>
      <c r="D97" s="44">
        <f>'[2]NEW GAA'!R98</f>
        <v>0</v>
      </c>
      <c r="E97" s="44">
        <f>'[2]NEW GAA'!S98</f>
        <v>0</v>
      </c>
      <c r="F97" s="45">
        <f>'[2]NEW GAA'!O98</f>
        <v>0</v>
      </c>
      <c r="G97" s="45">
        <f>'[2]NEW GAA'!X98</f>
        <v>12331</v>
      </c>
      <c r="H97" s="44">
        <f>SUM(B97:G97)</f>
        <v>12331</v>
      </c>
    </row>
    <row r="98" spans="1:8" ht="15" customHeight="1">
      <c r="A98" s="82" t="s">
        <v>326</v>
      </c>
      <c r="B98" s="45">
        <f>'[2]NEW GAA'!H99</f>
        <v>0</v>
      </c>
      <c r="C98" s="45">
        <f>'[2]NEW GAA'!L99</f>
        <v>2178020</v>
      </c>
      <c r="D98" s="44">
        <f>'[2]NEW GAA'!R99</f>
        <v>0</v>
      </c>
      <c r="E98" s="44">
        <f>'[2]NEW GAA'!S99</f>
        <v>15754</v>
      </c>
      <c r="F98" s="45">
        <f>'[2]NEW GAA'!O99</f>
        <v>0</v>
      </c>
      <c r="G98" s="45">
        <f>'[2]NEW GAA'!X99</f>
        <v>856</v>
      </c>
      <c r="H98" s="44">
        <f>SUM(B98:G98)</f>
        <v>2194630</v>
      </c>
    </row>
    <row r="99" spans="1:8" ht="15" hidden="1" customHeight="1">
      <c r="A99" s="339"/>
      <c r="B99" s="45"/>
      <c r="C99" s="45"/>
      <c r="D99" s="44"/>
      <c r="E99" s="44"/>
      <c r="F99" s="45"/>
      <c r="G99" s="45"/>
      <c r="H99" s="44"/>
    </row>
    <row r="100" spans="1:8" ht="18.75" customHeight="1" thickBot="1">
      <c r="A100" s="373" t="s">
        <v>44</v>
      </c>
      <c r="B100" s="374">
        <f>SUM(B6:B12)+SUM(B15:B20)+SUM(B23:B26)+SUM(B29:B30)+SUM(B33:B49)+B95+B99+B94+B98</f>
        <v>131012269</v>
      </c>
      <c r="C100" s="374">
        <f t="shared" ref="C100:H100" si="14">SUM(C6:C12)+SUM(C15:C20)+SUM(C23:C26)+SUM(C29:C30)+SUM(C33:C49)+C95+C99+C94+C98</f>
        <v>60727293</v>
      </c>
      <c r="D100" s="374">
        <f t="shared" si="14"/>
        <v>12402890</v>
      </c>
      <c r="E100" s="374">
        <f t="shared" si="14"/>
        <v>25756175</v>
      </c>
      <c r="F100" s="374">
        <f>SUM(F6:F12)+SUM(F15:F20)+SUM(F23:F26)+SUM(F29:F30)+SUM(F33:F49)+F95+F99+F94+F98</f>
        <v>18463317</v>
      </c>
      <c r="G100" s="374">
        <f t="shared" si="14"/>
        <v>91022620</v>
      </c>
      <c r="H100" s="374">
        <f t="shared" si="14"/>
        <v>339384564</v>
      </c>
    </row>
    <row r="101" spans="1:8" ht="13.5" thickTop="1"/>
  </sheetData>
  <printOptions gridLines="1"/>
  <pageMargins left="1.26" right="0.21" top="0.46" bottom="0.48" header="0.19" footer="0.2"/>
  <pageSetup paperSize="9" scale="80"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sheetPr>
    <tabColor theme="9"/>
  </sheetPr>
  <dimension ref="A1:I119"/>
  <sheetViews>
    <sheetView zoomScale="148" zoomScaleNormal="148" workbookViewId="0">
      <pane xSplit="1" ySplit="5" topLeftCell="B70" activePane="bottomRight" state="frozen"/>
      <selection pane="topRight" activeCell="B1" sqref="B1"/>
      <selection pane="bottomLeft" activeCell="A7" sqref="A7"/>
      <selection pane="bottomRight" activeCell="K102" sqref="K102"/>
    </sheetView>
  </sheetViews>
  <sheetFormatPr defaultRowHeight="12" customHeight="1"/>
  <cols>
    <col min="1" max="1" width="12.7109375" style="198" customWidth="1"/>
    <col min="2" max="2" width="10.42578125" style="198" customWidth="1"/>
    <col min="3" max="4" width="9.5703125" style="198" customWidth="1"/>
    <col min="5" max="5" width="10.42578125" style="198" customWidth="1"/>
    <col min="6" max="6" width="8.42578125" style="198" customWidth="1"/>
    <col min="7" max="7" width="10.42578125" style="198" customWidth="1"/>
    <col min="8" max="8" width="9.5703125" style="198" customWidth="1"/>
    <col min="9" max="9" width="9.85546875" style="198" customWidth="1"/>
    <col min="10" max="10" width="9.140625" style="5"/>
    <col min="11" max="11" width="9.85546875" style="5" bestFit="1" customWidth="1"/>
    <col min="12" max="16384" width="9.140625" style="5"/>
  </cols>
  <sheetData>
    <row r="1" spans="1:9" s="322" customFormat="1" ht="15.95" customHeight="1">
      <c r="A1" s="327" t="str">
        <f>[2]SUM!A1</f>
        <v>CY 2017 ALLOTMENT RELEASES</v>
      </c>
      <c r="B1" s="327"/>
      <c r="C1" s="327"/>
      <c r="I1" s="324"/>
    </row>
    <row r="2" spans="1:9" s="322" customFormat="1" ht="15.95" customHeight="1">
      <c r="A2" s="344" t="s">
        <v>328</v>
      </c>
      <c r="B2" s="344"/>
      <c r="C2" s="344"/>
    </row>
    <row r="3" spans="1:9" s="322" customFormat="1" ht="15.95" customHeight="1">
      <c r="A3" s="327" t="str">
        <f>[2]SUM!A3</f>
        <v>JANUARY 1-DECEMBER 31, 2017</v>
      </c>
      <c r="B3" s="327"/>
      <c r="C3" s="327"/>
      <c r="D3" s="1"/>
      <c r="E3" s="1"/>
    </row>
    <row r="4" spans="1:9" s="322" customFormat="1" ht="15.95" customHeight="1">
      <c r="A4" s="327" t="s">
        <v>1</v>
      </c>
      <c r="B4" s="327"/>
      <c r="C4" s="327"/>
    </row>
    <row r="5" spans="1:9" ht="61.5" customHeight="1">
      <c r="A5" s="11" t="s">
        <v>2</v>
      </c>
      <c r="B5" s="11" t="s">
        <v>329</v>
      </c>
      <c r="C5" s="394" t="s">
        <v>153</v>
      </c>
      <c r="D5" s="12" t="s">
        <v>330</v>
      </c>
      <c r="E5" s="389" t="s">
        <v>331</v>
      </c>
      <c r="F5" s="394" t="s">
        <v>167</v>
      </c>
      <c r="G5" s="390" t="s">
        <v>171</v>
      </c>
      <c r="H5" s="12" t="s">
        <v>332</v>
      </c>
      <c r="I5" s="12" t="s">
        <v>333</v>
      </c>
    </row>
    <row r="6" spans="1:9" ht="20.100000000000001" hidden="1" customHeight="1">
      <c r="A6" s="182" t="s">
        <v>285</v>
      </c>
      <c r="B6" s="49">
        <f>'[2]CONT-RA10717'!B7</f>
        <v>0</v>
      </c>
      <c r="C6" s="198">
        <f>'[2]CONT-RA10717'!E7</f>
        <v>0</v>
      </c>
      <c r="D6" s="198">
        <f>'[2]CONT-RA10717'!H7</f>
        <v>0</v>
      </c>
      <c r="F6" s="198">
        <f>'[2]CONT-RA10717'!N7</f>
        <v>0</v>
      </c>
      <c r="G6" s="198">
        <f>'[2]CONT-RA10717'!K7</f>
        <v>0</v>
      </c>
      <c r="H6" s="198">
        <f t="shared" ref="H6:H11" si="0">SUM(C6:G6)</f>
        <v>0</v>
      </c>
      <c r="I6" s="198">
        <f t="shared" ref="I6:I22" si="1">H6+B6</f>
        <v>0</v>
      </c>
    </row>
    <row r="7" spans="1:9" ht="20.100000000000001" hidden="1" customHeight="1">
      <c r="A7" s="22" t="s">
        <v>286</v>
      </c>
      <c r="B7" s="49">
        <f>'[2]CONT-RA10717'!B8</f>
        <v>0</v>
      </c>
      <c r="C7" s="198">
        <f>'[2]CONT-RA10717'!E8</f>
        <v>0</v>
      </c>
      <c r="D7" s="198">
        <f>'[2]CONT-RA10717'!H8</f>
        <v>0</v>
      </c>
      <c r="F7" s="198">
        <f>'[2]CONT-RA10717'!N8</f>
        <v>0</v>
      </c>
      <c r="G7" s="198">
        <f>'[2]CONT-RA10717'!K8</f>
        <v>0</v>
      </c>
      <c r="H7" s="198">
        <f t="shared" si="0"/>
        <v>0</v>
      </c>
      <c r="I7" s="198">
        <f t="shared" si="1"/>
        <v>0</v>
      </c>
    </row>
    <row r="8" spans="1:9" ht="20.100000000000001" customHeight="1">
      <c r="A8" s="22" t="s">
        <v>287</v>
      </c>
      <c r="B8" s="49">
        <f>'[2]CONT-RA10717'!B9</f>
        <v>199488</v>
      </c>
      <c r="C8" s="198">
        <f>'[2]CONT-RA10717'!E9</f>
        <v>0</v>
      </c>
      <c r="D8" s="198">
        <f>'[2]CONT-RA10717'!H9</f>
        <v>0</v>
      </c>
      <c r="F8" s="198">
        <f>'[2]CONT-RA10717'!N9</f>
        <v>0</v>
      </c>
      <c r="G8" s="198">
        <f>'[2]CONT-RA10717'!K9</f>
        <v>0</v>
      </c>
      <c r="H8" s="198">
        <f t="shared" si="0"/>
        <v>0</v>
      </c>
      <c r="I8" s="198">
        <f t="shared" si="1"/>
        <v>199488</v>
      </c>
    </row>
    <row r="9" spans="1:9" ht="20.100000000000001" customHeight="1">
      <c r="A9" s="22" t="s">
        <v>288</v>
      </c>
      <c r="B9" s="49">
        <f>'[2]CONT-RA10717'!B10</f>
        <v>0</v>
      </c>
      <c r="C9" s="198">
        <f>'[2]CONT-RA10717'!E10</f>
        <v>0</v>
      </c>
      <c r="D9" s="198">
        <f>'[2]CONT-RA10717'!H10</f>
        <v>0</v>
      </c>
      <c r="E9" s="198">
        <f>'[2]CONT-RA10717'!R10</f>
        <v>10</v>
      </c>
      <c r="F9" s="198">
        <f>'[2]CONT-RA10717'!N10</f>
        <v>0</v>
      </c>
      <c r="G9" s="198">
        <f>'[2]CONT-RA10717'!K10</f>
        <v>0</v>
      </c>
      <c r="H9" s="198">
        <f t="shared" si="0"/>
        <v>10</v>
      </c>
      <c r="I9" s="198">
        <f t="shared" si="1"/>
        <v>10</v>
      </c>
    </row>
    <row r="10" spans="1:9" ht="20.100000000000001" customHeight="1">
      <c r="A10" s="22" t="s">
        <v>289</v>
      </c>
      <c r="B10" s="49">
        <f>'[2]CONT-RA10717'!B11</f>
        <v>0</v>
      </c>
      <c r="C10" s="198">
        <f>'[2]CONT-RA10717'!E11</f>
        <v>0</v>
      </c>
      <c r="D10" s="198">
        <f>'[2]CONT-RA10717'!H11</f>
        <v>0</v>
      </c>
      <c r="F10" s="198">
        <f>'[2]CONT-RA10717'!N11</f>
        <v>0</v>
      </c>
      <c r="G10" s="198">
        <f>'[2]CONT-RA10717'!K11</f>
        <v>4756197</v>
      </c>
      <c r="H10" s="198">
        <f t="shared" si="0"/>
        <v>4756197</v>
      </c>
      <c r="I10" s="198">
        <f t="shared" si="1"/>
        <v>4756197</v>
      </c>
    </row>
    <row r="11" spans="1:9" ht="20.100000000000001" customHeight="1">
      <c r="A11" s="22" t="s">
        <v>290</v>
      </c>
      <c r="B11" s="49">
        <f>'[2]CONT-RA10717'!B12</f>
        <v>0</v>
      </c>
      <c r="C11" s="198">
        <f>'[2]CONT-RA10717'!E12</f>
        <v>0</v>
      </c>
      <c r="D11" s="198">
        <f>'[2]CONT-RA10717'!H12</f>
        <v>0</v>
      </c>
      <c r="E11" s="198">
        <f>'[2]CONT-RA10717'!R12</f>
        <v>9</v>
      </c>
      <c r="F11" s="198">
        <f>'[2]CONT-RA10717'!N12</f>
        <v>0</v>
      </c>
      <c r="G11" s="198">
        <f>'[2]CONT-RA10717'!K12</f>
        <v>0</v>
      </c>
      <c r="H11" s="198">
        <f t="shared" si="0"/>
        <v>9</v>
      </c>
      <c r="I11" s="198">
        <f t="shared" si="1"/>
        <v>9</v>
      </c>
    </row>
    <row r="12" spans="1:9" ht="20.100000000000001" customHeight="1">
      <c r="A12" s="82" t="s">
        <v>291</v>
      </c>
      <c r="B12" s="198">
        <f t="shared" ref="B12:G12" si="2">SUM(B13:B14)</f>
        <v>1332375</v>
      </c>
      <c r="C12" s="198">
        <f t="shared" si="2"/>
        <v>0</v>
      </c>
      <c r="D12" s="198">
        <f t="shared" si="2"/>
        <v>0</v>
      </c>
      <c r="F12" s="198">
        <f>SUM(F13:F14)</f>
        <v>0</v>
      </c>
      <c r="G12" s="198">
        <f t="shared" si="2"/>
        <v>699989</v>
      </c>
      <c r="H12" s="198">
        <f>SUM(H13:H14)</f>
        <v>699989</v>
      </c>
      <c r="I12" s="198">
        <f t="shared" si="1"/>
        <v>2032364</v>
      </c>
    </row>
    <row r="13" spans="1:9" ht="20.100000000000001" hidden="1" customHeight="1">
      <c r="A13" s="82" t="s">
        <v>292</v>
      </c>
      <c r="B13" s="49">
        <f>'[2]CONT-RA10717'!B14</f>
        <v>1320375</v>
      </c>
      <c r="C13" s="198">
        <f>'[2]CONT-RA10717'!E14</f>
        <v>0</v>
      </c>
      <c r="D13" s="198">
        <f>'[2]CONT-RA10717'!H14</f>
        <v>0</v>
      </c>
      <c r="F13" s="198">
        <f>'[2]CONT-RA10717'!N14</f>
        <v>0</v>
      </c>
      <c r="G13" s="198">
        <f>'[2]CONT-RA10717'!K14</f>
        <v>699989</v>
      </c>
      <c r="H13" s="198">
        <f t="shared" ref="H13:H19" si="3">SUM(C13:G13)</f>
        <v>699989</v>
      </c>
      <c r="I13" s="198">
        <f t="shared" si="1"/>
        <v>2020364</v>
      </c>
    </row>
    <row r="14" spans="1:9" ht="20.100000000000001" hidden="1" customHeight="1">
      <c r="A14" s="82" t="s">
        <v>293</v>
      </c>
      <c r="B14" s="49">
        <f>'[2]CONT-RA10717'!B15</f>
        <v>12000</v>
      </c>
      <c r="C14" s="198">
        <f>'[2]CONT-RA10717'!E15</f>
        <v>0</v>
      </c>
      <c r="D14" s="198">
        <f>'[2]CONT-RA10717'!H15</f>
        <v>0</v>
      </c>
      <c r="F14" s="198">
        <f>'[2]CONT-RA10717'!N15</f>
        <v>0</v>
      </c>
      <c r="G14" s="198">
        <f>'[2]CONT-RA10717'!K15</f>
        <v>0</v>
      </c>
      <c r="H14" s="198">
        <f t="shared" si="3"/>
        <v>0</v>
      </c>
      <c r="I14" s="198">
        <f t="shared" si="1"/>
        <v>12000</v>
      </c>
    </row>
    <row r="15" spans="1:9" ht="20.100000000000001" customHeight="1">
      <c r="A15" s="82" t="s">
        <v>294</v>
      </c>
      <c r="B15" s="49">
        <f>'[2]CONT-RA10717'!B16</f>
        <v>635858</v>
      </c>
      <c r="C15" s="198">
        <f>'[2]CONT-RA10717'!E16</f>
        <v>0</v>
      </c>
      <c r="D15" s="198">
        <f>'[2]CONT-RA10717'!H16</f>
        <v>0</v>
      </c>
      <c r="F15" s="198">
        <f>'[2]CONT-RA10717'!N16</f>
        <v>0</v>
      </c>
      <c r="G15" s="198">
        <f>'[2]CONT-RA10717'!K16</f>
        <v>10049</v>
      </c>
      <c r="H15" s="198">
        <f t="shared" si="3"/>
        <v>10049</v>
      </c>
      <c r="I15" s="198">
        <f t="shared" si="1"/>
        <v>645907</v>
      </c>
    </row>
    <row r="16" spans="1:9" ht="20.100000000000001" hidden="1" customHeight="1">
      <c r="A16" s="82" t="s">
        <v>295</v>
      </c>
      <c r="B16" s="49">
        <f>'[2]CONT-RA10717'!B17</f>
        <v>0</v>
      </c>
      <c r="C16" s="198">
        <f>'[2]CONT-RA10717'!E17</f>
        <v>0</v>
      </c>
      <c r="D16" s="198">
        <f>'[2]CONT-RA10717'!H17</f>
        <v>0</v>
      </c>
      <c r="F16" s="198">
        <f>'[2]CONT-RA10717'!N17</f>
        <v>0</v>
      </c>
      <c r="G16" s="198">
        <f>'[2]CONT-RA10717'!K17</f>
        <v>0</v>
      </c>
      <c r="H16" s="198">
        <f t="shared" si="3"/>
        <v>0</v>
      </c>
      <c r="I16" s="198">
        <f t="shared" si="1"/>
        <v>0</v>
      </c>
    </row>
    <row r="17" spans="1:9" ht="20.100000000000001" customHeight="1">
      <c r="A17" s="82" t="s">
        <v>296</v>
      </c>
      <c r="B17" s="49">
        <f>'[2]CONT-RA10717'!B18</f>
        <v>0</v>
      </c>
      <c r="C17" s="198">
        <f>'[2]CONT-RA10717'!E18</f>
        <v>0</v>
      </c>
      <c r="D17" s="198">
        <f>'[2]CONT-RA10717'!H18</f>
        <v>0</v>
      </c>
      <c r="F17" s="198">
        <f>'[2]CONT-RA10717'!N18</f>
        <v>0</v>
      </c>
      <c r="G17" s="198">
        <f>'[2]CONT-RA10717'!K18</f>
        <v>270944</v>
      </c>
      <c r="H17" s="198">
        <f t="shared" si="3"/>
        <v>270944</v>
      </c>
      <c r="I17" s="198">
        <f t="shared" si="1"/>
        <v>270944</v>
      </c>
    </row>
    <row r="18" spans="1:9" ht="20.100000000000001" customHeight="1">
      <c r="A18" s="82" t="s">
        <v>297</v>
      </c>
      <c r="B18" s="49">
        <f>'[2]CONT-RA10717'!B19</f>
        <v>0</v>
      </c>
      <c r="C18" s="198">
        <f>'[2]CONT-RA10717'!E19</f>
        <v>0</v>
      </c>
      <c r="D18" s="198">
        <f>'[2]CONT-RA10717'!H19</f>
        <v>0</v>
      </c>
      <c r="F18" s="198">
        <f>'[2]CONT-RA10717'!N19</f>
        <v>0</v>
      </c>
      <c r="G18" s="198">
        <f>'[2]CONT-RA10717'!K19</f>
        <v>1000000</v>
      </c>
      <c r="H18" s="198">
        <f t="shared" si="3"/>
        <v>1000000</v>
      </c>
      <c r="I18" s="198">
        <f t="shared" si="1"/>
        <v>1000000</v>
      </c>
    </row>
    <row r="19" spans="1:9" ht="20.100000000000001" hidden="1" customHeight="1">
      <c r="A19" s="82" t="s">
        <v>298</v>
      </c>
      <c r="B19" s="49">
        <f>'[2]CONT-RA10717'!B20</f>
        <v>0</v>
      </c>
      <c r="C19" s="198">
        <f>'[2]CONT-RA10717'!E20</f>
        <v>0</v>
      </c>
      <c r="D19" s="198">
        <f>'[2]CONT-RA10717'!H20</f>
        <v>0</v>
      </c>
      <c r="F19" s="198">
        <f>'[2]CONT-RA10717'!N20</f>
        <v>0</v>
      </c>
      <c r="G19" s="198">
        <f>'[2]CONT-RA10717'!K20</f>
        <v>0</v>
      </c>
      <c r="H19" s="198">
        <f t="shared" si="3"/>
        <v>0</v>
      </c>
      <c r="I19" s="198">
        <f t="shared" si="1"/>
        <v>0</v>
      </c>
    </row>
    <row r="20" spans="1:9" ht="20.100000000000001" customHeight="1">
      <c r="A20" s="82" t="s">
        <v>299</v>
      </c>
      <c r="B20" s="198">
        <f t="shared" ref="B20:G20" si="4">+B21+B22</f>
        <v>157645</v>
      </c>
      <c r="C20" s="198">
        <f t="shared" si="4"/>
        <v>0</v>
      </c>
      <c r="D20" s="198">
        <f t="shared" si="4"/>
        <v>0</v>
      </c>
      <c r="F20" s="198">
        <f>+F21+F22</f>
        <v>0</v>
      </c>
      <c r="G20" s="198">
        <f t="shared" si="4"/>
        <v>0</v>
      </c>
      <c r="H20" s="198">
        <f>+H21+H22</f>
        <v>0</v>
      </c>
      <c r="I20" s="198">
        <f t="shared" si="1"/>
        <v>157645</v>
      </c>
    </row>
    <row r="21" spans="1:9" ht="20.100000000000001" hidden="1" customHeight="1">
      <c r="A21" s="82" t="s">
        <v>292</v>
      </c>
      <c r="B21" s="49">
        <f>'[2]CONT-RA10717'!B22</f>
        <v>157645</v>
      </c>
      <c r="C21" s="198">
        <f>'[2]CONT-RA10717'!E22</f>
        <v>0</v>
      </c>
      <c r="D21" s="198">
        <f>'[2]CONT-RA10717'!H22</f>
        <v>0</v>
      </c>
      <c r="F21" s="198">
        <f>'[2]CONT-RA10717'!N22</f>
        <v>0</v>
      </c>
      <c r="G21" s="198">
        <f>'[2]CONT-RA10717'!K22</f>
        <v>0</v>
      </c>
      <c r="H21" s="198">
        <f>SUM(C21:G21)</f>
        <v>0</v>
      </c>
      <c r="I21" s="198">
        <f t="shared" si="1"/>
        <v>157645</v>
      </c>
    </row>
    <row r="22" spans="1:9" ht="20.100000000000001" hidden="1" customHeight="1">
      <c r="A22" s="82" t="s">
        <v>293</v>
      </c>
      <c r="B22" s="49">
        <f>'[2]CONT-RA10717'!B23</f>
        <v>0</v>
      </c>
      <c r="C22" s="198">
        <f>'[2]CONT-RA10717'!E23</f>
        <v>0</v>
      </c>
      <c r="D22" s="198">
        <f>'[2]CONT-RA10717'!H23</f>
        <v>0</v>
      </c>
      <c r="F22" s="198">
        <f>'[2]CONT-RA10717'!N23</f>
        <v>0</v>
      </c>
      <c r="G22" s="198">
        <f>'[2]CONT-RA10717'!K23</f>
        <v>0</v>
      </c>
      <c r="H22" s="198">
        <f>SUM(C22:G22)</f>
        <v>0</v>
      </c>
      <c r="I22" s="198">
        <f t="shared" si="1"/>
        <v>0</v>
      </c>
    </row>
    <row r="23" spans="1:9" ht="20.100000000000001" hidden="1" customHeight="1">
      <c r="A23" s="82" t="s">
        <v>76</v>
      </c>
      <c r="B23" s="49"/>
    </row>
    <row r="24" spans="1:9" ht="20.100000000000001" customHeight="1">
      <c r="A24" s="82" t="s">
        <v>300</v>
      </c>
      <c r="B24" s="49">
        <f>'[2]CONT-RA10717'!B25</f>
        <v>1500</v>
      </c>
      <c r="C24" s="198">
        <f>'[2]CONT-RA10717'!E25</f>
        <v>0</v>
      </c>
      <c r="D24" s="198">
        <f>'[2]CONT-RA10717'!H25</f>
        <v>0</v>
      </c>
      <c r="F24" s="198">
        <f>'[2]CONT-RA10717'!N25</f>
        <v>0</v>
      </c>
      <c r="G24" s="198">
        <f>'[2]CONT-RA10717'!K25</f>
        <v>451630</v>
      </c>
      <c r="H24" s="198">
        <f>SUM(C24:G24)</f>
        <v>451630</v>
      </c>
      <c r="I24" s="198">
        <f t="shared" ref="I24:I47" si="5">H24+B24</f>
        <v>453130</v>
      </c>
    </row>
    <row r="25" spans="1:9" ht="20.100000000000001" customHeight="1">
      <c r="A25" s="82" t="s">
        <v>301</v>
      </c>
      <c r="B25" s="49">
        <f>'[2]CONT-RA10717'!B26</f>
        <v>0</v>
      </c>
      <c r="C25" s="198">
        <f>'[2]CONT-RA10717'!E26</f>
        <v>0</v>
      </c>
      <c r="D25" s="198">
        <f>'[2]CONT-RA10717'!H26</f>
        <v>0</v>
      </c>
      <c r="F25" s="198">
        <f>'[2]CONT-RA10717'!N26</f>
        <v>7500</v>
      </c>
      <c r="G25" s="198">
        <f>'[2]CONT-RA10717'!K26</f>
        <v>0</v>
      </c>
      <c r="H25" s="198">
        <f>SUM(C25:G25)</f>
        <v>7500</v>
      </c>
      <c r="I25" s="198">
        <f t="shared" si="5"/>
        <v>7500</v>
      </c>
    </row>
    <row r="26" spans="1:9" ht="20.100000000000001" customHeight="1">
      <c r="A26" s="82" t="s">
        <v>302</v>
      </c>
      <c r="B26" s="198">
        <f t="shared" ref="B26:G26" si="6">+B27+B28</f>
        <v>0</v>
      </c>
      <c r="C26" s="198">
        <f t="shared" si="6"/>
        <v>0</v>
      </c>
      <c r="D26" s="198">
        <f t="shared" si="6"/>
        <v>0</v>
      </c>
      <c r="F26" s="198">
        <f>+F27+F28</f>
        <v>0</v>
      </c>
      <c r="G26" s="198">
        <f t="shared" si="6"/>
        <v>156550</v>
      </c>
      <c r="H26" s="198">
        <f>+H27+H28</f>
        <v>156550</v>
      </c>
      <c r="I26" s="198">
        <f t="shared" si="5"/>
        <v>156550</v>
      </c>
    </row>
    <row r="27" spans="1:9" ht="20.100000000000001" hidden="1" customHeight="1">
      <c r="A27" s="82" t="s">
        <v>292</v>
      </c>
      <c r="B27" s="49">
        <f>'[2]CONT-RA10717'!B28</f>
        <v>0</v>
      </c>
      <c r="C27" s="198">
        <f>'[2]CONT-RA10717'!E28</f>
        <v>0</v>
      </c>
      <c r="D27" s="198">
        <f>'[2]CONT-RA10717'!H28</f>
        <v>0</v>
      </c>
      <c r="F27" s="198">
        <f>'[2]CONT-RA10717'!N28</f>
        <v>0</v>
      </c>
      <c r="G27" s="198">
        <f>'[2]CONT-RA10717'!K28</f>
        <v>156550</v>
      </c>
      <c r="H27" s="198">
        <f>SUM(C27:G27)</f>
        <v>156550</v>
      </c>
      <c r="I27" s="198">
        <f t="shared" si="5"/>
        <v>156550</v>
      </c>
    </row>
    <row r="28" spans="1:9" ht="20.100000000000001" hidden="1" customHeight="1">
      <c r="A28" s="82" t="s">
        <v>293</v>
      </c>
      <c r="B28" s="49"/>
      <c r="I28" s="198">
        <f t="shared" si="5"/>
        <v>0</v>
      </c>
    </row>
    <row r="29" spans="1:9" ht="20.100000000000001" customHeight="1">
      <c r="A29" s="82" t="s">
        <v>303</v>
      </c>
      <c r="B29" s="49">
        <f>'[2]CONT-RA10717'!B30</f>
        <v>13196139</v>
      </c>
      <c r="C29" s="198">
        <f>'[2]CONT-RA10717'!E30</f>
        <v>0</v>
      </c>
      <c r="D29" s="198">
        <f>'[2]CONT-RA10717'!H30</f>
        <v>0</v>
      </c>
      <c r="F29" s="198">
        <f>'[2]CONT-RA10717'!N30</f>
        <v>231273</v>
      </c>
      <c r="G29" s="198">
        <f>'[2]CONT-RA10717'!K30</f>
        <v>0</v>
      </c>
      <c r="H29" s="198">
        <f>SUM(C29:G29)</f>
        <v>231273</v>
      </c>
      <c r="I29" s="198">
        <f t="shared" si="5"/>
        <v>13427412</v>
      </c>
    </row>
    <row r="30" spans="1:9" ht="20.100000000000001" customHeight="1">
      <c r="A30" s="82" t="s">
        <v>304</v>
      </c>
      <c r="B30" s="198">
        <f t="shared" ref="B30:H30" si="7">+B31+B32</f>
        <v>4958471</v>
      </c>
      <c r="C30" s="198">
        <f t="shared" si="7"/>
        <v>0</v>
      </c>
      <c r="D30" s="198">
        <f t="shared" si="7"/>
        <v>0</v>
      </c>
      <c r="F30" s="198">
        <f>+F31+F32</f>
        <v>0</v>
      </c>
      <c r="G30" s="198">
        <f t="shared" si="7"/>
        <v>5723255</v>
      </c>
      <c r="H30" s="198">
        <f t="shared" si="7"/>
        <v>5723255</v>
      </c>
      <c r="I30" s="198">
        <f t="shared" si="5"/>
        <v>10681726</v>
      </c>
    </row>
    <row r="31" spans="1:9" ht="20.100000000000001" hidden="1" customHeight="1">
      <c r="A31" s="82" t="s">
        <v>292</v>
      </c>
      <c r="B31" s="49">
        <f>'[2]CONT-RA10717'!B32</f>
        <v>4958471</v>
      </c>
      <c r="C31" s="198">
        <f>'[2]CONT-RA10717'!E32</f>
        <v>0</v>
      </c>
      <c r="D31" s="198">
        <f>'[2]CONT-RA10717'!H32</f>
        <v>0</v>
      </c>
      <c r="F31" s="198">
        <f>'[2]CONT-RA10717'!N32</f>
        <v>0</v>
      </c>
      <c r="G31" s="198">
        <f>'[2]CONT-RA10717'!K32</f>
        <v>5723255</v>
      </c>
      <c r="H31" s="198">
        <f t="shared" ref="H31:H47" si="8">SUM(C31:G31)</f>
        <v>5723255</v>
      </c>
      <c r="I31" s="198">
        <f t="shared" si="5"/>
        <v>10681726</v>
      </c>
    </row>
    <row r="32" spans="1:9" ht="20.100000000000001" hidden="1" customHeight="1">
      <c r="A32" s="82" t="s">
        <v>293</v>
      </c>
      <c r="B32" s="49">
        <f>'[2]CONT-RA10717'!B33</f>
        <v>0</v>
      </c>
      <c r="C32" s="198">
        <f>'[2]CONT-RA10717'!E33</f>
        <v>0</v>
      </c>
      <c r="D32" s="198">
        <f>'[2]CONT-RA10717'!H33</f>
        <v>0</v>
      </c>
      <c r="F32" s="198">
        <f>'[2]CONT-RA10717'!N33</f>
        <v>0</v>
      </c>
      <c r="G32" s="198">
        <f>'[2]CONT-RA10717'!K33</f>
        <v>0</v>
      </c>
      <c r="H32" s="198">
        <f t="shared" si="8"/>
        <v>0</v>
      </c>
      <c r="I32" s="198">
        <f t="shared" si="5"/>
        <v>0</v>
      </c>
    </row>
    <row r="33" spans="1:9" ht="20.100000000000001" customHeight="1">
      <c r="A33" s="82" t="s">
        <v>305</v>
      </c>
      <c r="B33" s="49">
        <f>'[2]CONT-RA10717'!B34</f>
        <v>0</v>
      </c>
      <c r="C33" s="198">
        <f>'[2]CONT-RA10717'!E34</f>
        <v>0</v>
      </c>
      <c r="D33" s="198">
        <f>'[2]CONT-RA10717'!H34</f>
        <v>0</v>
      </c>
      <c r="F33" s="198">
        <f>'[2]CONT-RA10717'!N34</f>
        <v>44723</v>
      </c>
      <c r="G33" s="198">
        <f>'[2]CONT-RA10717'!K34</f>
        <v>77545</v>
      </c>
      <c r="H33" s="198">
        <f t="shared" si="8"/>
        <v>122268</v>
      </c>
      <c r="I33" s="198">
        <f t="shared" si="5"/>
        <v>122268</v>
      </c>
    </row>
    <row r="34" spans="1:9" ht="20.100000000000001" customHeight="1">
      <c r="A34" s="82" t="s">
        <v>306</v>
      </c>
      <c r="B34" s="49">
        <f>'[2]CONT-RA10717'!B35</f>
        <v>0</v>
      </c>
      <c r="C34" s="198">
        <f>'[2]CONT-RA10717'!E35</f>
        <v>0</v>
      </c>
      <c r="D34" s="198">
        <f>'[2]CONT-RA10717'!H35</f>
        <v>0</v>
      </c>
      <c r="F34" s="198">
        <f>'[2]CONT-RA10717'!N35</f>
        <v>299200</v>
      </c>
      <c r="G34" s="198">
        <f>'[2]CONT-RA10717'!K35</f>
        <v>5094443</v>
      </c>
      <c r="H34" s="198">
        <f t="shared" si="8"/>
        <v>5393643</v>
      </c>
      <c r="I34" s="198">
        <f t="shared" si="5"/>
        <v>5393643</v>
      </c>
    </row>
    <row r="35" spans="1:9" ht="20.100000000000001" customHeight="1">
      <c r="A35" s="82" t="s">
        <v>307</v>
      </c>
      <c r="B35" s="49">
        <f>'[2]CONT-RA10717'!B36</f>
        <v>0</v>
      </c>
      <c r="C35" s="198">
        <f>'[2]CONT-RA10717'!E36</f>
        <v>0</v>
      </c>
      <c r="D35" s="198">
        <f>'[2]CONT-RA10717'!H36</f>
        <v>0</v>
      </c>
      <c r="F35" s="198">
        <f>'[2]CONT-RA10717'!N36</f>
        <v>0</v>
      </c>
      <c r="G35" s="198">
        <f>'[2]CONT-RA10717'!K36</f>
        <v>330133</v>
      </c>
      <c r="H35" s="198">
        <f t="shared" si="8"/>
        <v>330133</v>
      </c>
      <c r="I35" s="198">
        <f t="shared" si="5"/>
        <v>330133</v>
      </c>
    </row>
    <row r="36" spans="1:9" ht="20.100000000000001" customHeight="1">
      <c r="A36" s="82" t="s">
        <v>308</v>
      </c>
      <c r="B36" s="49">
        <f>'[2]CONT-RA10717'!B37</f>
        <v>0</v>
      </c>
      <c r="C36" s="198">
        <f>'[2]CONT-RA10717'!E37</f>
        <v>0</v>
      </c>
      <c r="D36" s="198">
        <f>'[2]CONT-RA10717'!H37</f>
        <v>0</v>
      </c>
      <c r="F36" s="198">
        <f>'[2]CONT-RA10717'!N37</f>
        <v>0</v>
      </c>
      <c r="G36" s="198">
        <f>'[2]CONT-RA10717'!K37</f>
        <v>9799</v>
      </c>
      <c r="H36" s="198">
        <f t="shared" si="8"/>
        <v>9799</v>
      </c>
      <c r="I36" s="198">
        <f t="shared" si="5"/>
        <v>9799</v>
      </c>
    </row>
    <row r="37" spans="1:9" ht="20.100000000000001" customHeight="1">
      <c r="A37" s="82" t="s">
        <v>334</v>
      </c>
      <c r="B37" s="49">
        <f>'[2]CONT-RA10717'!B38</f>
        <v>85459</v>
      </c>
      <c r="C37" s="198">
        <f>'[2]CONT-RA10717'!E38</f>
        <v>0</v>
      </c>
      <c r="D37" s="198">
        <f>'[2]CONT-RA10717'!H38</f>
        <v>0</v>
      </c>
      <c r="F37" s="198">
        <f>'[2]CONT-RA10717'!N38</f>
        <v>0</v>
      </c>
      <c r="G37" s="198">
        <f>'[2]CONT-RA10717'!K38</f>
        <v>0</v>
      </c>
      <c r="H37" s="198">
        <f t="shared" si="8"/>
        <v>0</v>
      </c>
      <c r="I37" s="198">
        <f t="shared" si="5"/>
        <v>85459</v>
      </c>
    </row>
    <row r="38" spans="1:9" ht="20.100000000000001" customHeight="1">
      <c r="A38" s="82" t="s">
        <v>310</v>
      </c>
      <c r="B38" s="49">
        <f>'[2]CONT-RA10717'!B39</f>
        <v>221340</v>
      </c>
      <c r="C38" s="198">
        <f>'[2]CONT-RA10717'!E39</f>
        <v>0</v>
      </c>
      <c r="D38" s="198">
        <f>'[2]CONT-RA10717'!H39</f>
        <v>0</v>
      </c>
      <c r="F38" s="198">
        <f>'[2]CONT-RA10717'!N39</f>
        <v>0</v>
      </c>
      <c r="G38" s="198">
        <f>'[2]CONT-RA10717'!K39</f>
        <v>0</v>
      </c>
      <c r="H38" s="198">
        <f t="shared" si="8"/>
        <v>0</v>
      </c>
      <c r="I38" s="198">
        <f t="shared" si="5"/>
        <v>221340</v>
      </c>
    </row>
    <row r="39" spans="1:9" ht="20.100000000000001" customHeight="1">
      <c r="A39" s="82" t="s">
        <v>311</v>
      </c>
      <c r="B39" s="49">
        <f>'[2]CONT-RA10717'!B40</f>
        <v>0</v>
      </c>
      <c r="C39" s="198">
        <f>'[2]CONT-RA10717'!E40</f>
        <v>0</v>
      </c>
      <c r="D39" s="198">
        <f>'[2]CONT-RA10717'!H40</f>
        <v>0</v>
      </c>
      <c r="F39" s="198">
        <f>'[2]CONT-RA10717'!N40</f>
        <v>42179</v>
      </c>
      <c r="G39" s="198">
        <f>'[2]CONT-RA10717'!K40</f>
        <v>3428</v>
      </c>
      <c r="H39" s="198">
        <f t="shared" si="8"/>
        <v>45607</v>
      </c>
      <c r="I39" s="198">
        <f t="shared" si="5"/>
        <v>45607</v>
      </c>
    </row>
    <row r="40" spans="1:9" ht="20.100000000000001" customHeight="1">
      <c r="A40" s="82" t="s">
        <v>312</v>
      </c>
      <c r="B40" s="49">
        <f>'[2]CONT-RA10717'!B41</f>
        <v>26927</v>
      </c>
      <c r="C40" s="198">
        <f>'[2]CONT-RA10717'!E41</f>
        <v>0</v>
      </c>
      <c r="D40" s="198">
        <f>'[2]CONT-RA10717'!H41</f>
        <v>0</v>
      </c>
      <c r="F40" s="198">
        <f>'[2]CONT-RA10717'!N41</f>
        <v>0</v>
      </c>
      <c r="G40" s="198">
        <f>'[2]CONT-RA10717'!K41</f>
        <v>0</v>
      </c>
      <c r="H40" s="198">
        <f t="shared" si="8"/>
        <v>0</v>
      </c>
      <c r="I40" s="198">
        <f t="shared" si="5"/>
        <v>26927</v>
      </c>
    </row>
    <row r="41" spans="1:9" ht="20.100000000000001" hidden="1" customHeight="1">
      <c r="A41" s="82" t="s">
        <v>313</v>
      </c>
      <c r="B41" s="49">
        <f>'[2]CONT-RA10717'!B42</f>
        <v>0</v>
      </c>
      <c r="C41" s="198">
        <f>'[2]CONT-RA10717'!E42</f>
        <v>0</v>
      </c>
      <c r="D41" s="198">
        <f>'[2]CONT-RA10717'!H42</f>
        <v>0</v>
      </c>
      <c r="F41" s="198">
        <f>'[2]CONT-RA10717'!N42</f>
        <v>0</v>
      </c>
      <c r="G41" s="198">
        <f>'[2]CONT-RA10717'!K42</f>
        <v>0</v>
      </c>
      <c r="H41" s="198">
        <f t="shared" si="8"/>
        <v>0</v>
      </c>
      <c r="I41" s="198">
        <f t="shared" si="5"/>
        <v>0</v>
      </c>
    </row>
    <row r="42" spans="1:9" ht="20.100000000000001" hidden="1" customHeight="1">
      <c r="A42" s="82" t="s">
        <v>314</v>
      </c>
      <c r="B42" s="49">
        <f>'[2]CONT-RA10717'!B43</f>
        <v>0</v>
      </c>
      <c r="C42" s="198">
        <f>'[2]CONT-RA10717'!E43</f>
        <v>0</v>
      </c>
      <c r="D42" s="198">
        <f>'[2]CONT-RA10717'!H43</f>
        <v>0</v>
      </c>
      <c r="F42" s="198">
        <f>'[2]CONT-RA10717'!N43</f>
        <v>0</v>
      </c>
      <c r="G42" s="198">
        <f>'[2]CONT-RA10717'!K43</f>
        <v>0</v>
      </c>
      <c r="H42" s="198">
        <f t="shared" si="8"/>
        <v>0</v>
      </c>
      <c r="I42" s="198">
        <f t="shared" si="5"/>
        <v>0</v>
      </c>
    </row>
    <row r="43" spans="1:9" ht="20.100000000000001" hidden="1" customHeight="1">
      <c r="A43" s="82" t="s">
        <v>315</v>
      </c>
      <c r="B43" s="49">
        <f>'[2]CONT-RA10717'!B44</f>
        <v>0</v>
      </c>
      <c r="C43" s="198">
        <f>'[2]CONT-RA10717'!E44</f>
        <v>0</v>
      </c>
      <c r="D43" s="198">
        <f>'[2]CONT-RA10717'!H44</f>
        <v>0</v>
      </c>
      <c r="F43" s="198">
        <f>'[2]CONT-RA10717'!N44</f>
        <v>0</v>
      </c>
      <c r="G43" s="198">
        <f>'[2]CONT-RA10717'!K44</f>
        <v>0</v>
      </c>
      <c r="H43" s="198">
        <f t="shared" si="8"/>
        <v>0</v>
      </c>
      <c r="I43" s="198">
        <f t="shared" si="5"/>
        <v>0</v>
      </c>
    </row>
    <row r="44" spans="1:9" ht="20.100000000000001" hidden="1" customHeight="1">
      <c r="A44" s="82" t="s">
        <v>316</v>
      </c>
      <c r="B44" s="49">
        <f>'[2]CONT-RA10717'!B45</f>
        <v>0</v>
      </c>
      <c r="C44" s="198">
        <f>'[2]CONT-RA10717'!E45</f>
        <v>0</v>
      </c>
      <c r="D44" s="198">
        <f>'[2]CONT-RA10717'!H45</f>
        <v>0</v>
      </c>
      <c r="F44" s="198">
        <f>'[2]CONT-RA10717'!N45</f>
        <v>0</v>
      </c>
      <c r="G44" s="198">
        <f>'[2]CONT-RA10717'!K45</f>
        <v>0</v>
      </c>
      <c r="H44" s="198">
        <f t="shared" si="8"/>
        <v>0</v>
      </c>
      <c r="I44" s="198">
        <f t="shared" si="5"/>
        <v>0</v>
      </c>
    </row>
    <row r="45" spans="1:9" ht="20.100000000000001" hidden="1" customHeight="1">
      <c r="A45" s="82" t="s">
        <v>317</v>
      </c>
      <c r="B45" s="49">
        <f>'[2]CONT-RA10717'!B46</f>
        <v>0</v>
      </c>
      <c r="C45" s="198">
        <f>'[2]CONT-RA10717'!E46</f>
        <v>0</v>
      </c>
      <c r="D45" s="198">
        <f>'[2]CONT-RA10717'!H46</f>
        <v>0</v>
      </c>
      <c r="F45" s="198">
        <f>'[2]CONT-RA10717'!N46</f>
        <v>0</v>
      </c>
      <c r="G45" s="198">
        <f>'[2]CONT-RA10717'!K46</f>
        <v>0</v>
      </c>
      <c r="H45" s="198">
        <f t="shared" si="8"/>
        <v>0</v>
      </c>
      <c r="I45" s="198">
        <f t="shared" si="5"/>
        <v>0</v>
      </c>
    </row>
    <row r="46" spans="1:9" ht="20.100000000000001" hidden="1" customHeight="1">
      <c r="A46" s="82" t="s">
        <v>318</v>
      </c>
      <c r="B46" s="49">
        <f>'[2]CONT-RA10717'!B47</f>
        <v>0</v>
      </c>
      <c r="C46" s="198">
        <f>'[2]CONT-RA10717'!E47</f>
        <v>0</v>
      </c>
      <c r="D46" s="198">
        <f>'[2]CONT-RA10717'!H47</f>
        <v>0</v>
      </c>
      <c r="F46" s="198">
        <f>'[2]CONT-RA10717'!N47</f>
        <v>0</v>
      </c>
      <c r="G46" s="198">
        <f>'[2]CONT-RA10717'!K47</f>
        <v>0</v>
      </c>
      <c r="H46" s="198">
        <f t="shared" si="8"/>
        <v>0</v>
      </c>
      <c r="I46" s="198">
        <f t="shared" si="5"/>
        <v>0</v>
      </c>
    </row>
    <row r="47" spans="1:9" ht="20.100000000000001" hidden="1" customHeight="1">
      <c r="A47" s="82" t="s">
        <v>319</v>
      </c>
      <c r="B47" s="49">
        <f>'[2]CONT-RA10717'!B48</f>
        <v>0</v>
      </c>
      <c r="C47" s="198">
        <f>'[2]CONT-RA10717'!E48</f>
        <v>0</v>
      </c>
      <c r="D47" s="198">
        <f>'[2]CONT-RA10717'!H48</f>
        <v>0</v>
      </c>
      <c r="F47" s="198">
        <f>'[2]CONT-RA10717'!N48</f>
        <v>0</v>
      </c>
      <c r="G47" s="198">
        <f>'[2]CONT-RA10717'!K48</f>
        <v>0</v>
      </c>
      <c r="H47" s="198">
        <f t="shared" si="8"/>
        <v>0</v>
      </c>
      <c r="I47" s="198">
        <f t="shared" si="5"/>
        <v>0</v>
      </c>
    </row>
    <row r="48" spans="1:9" ht="20.100000000000001" hidden="1" customHeight="1">
      <c r="A48" s="82"/>
      <c r="B48" s="49"/>
    </row>
    <row r="49" spans="1:9" ht="20.100000000000001" customHeight="1">
      <c r="A49" s="82" t="s">
        <v>320</v>
      </c>
      <c r="B49" s="333">
        <f>SUM(B50:B53)+SUM(B56:B69)+SUM(B74:B90)</f>
        <v>10000</v>
      </c>
      <c r="C49" s="333">
        <f t="shared" ref="C49:I49" si="9">SUM(C50:C53)+SUM(C56:C69)+SUM(C74:C90)</f>
        <v>0</v>
      </c>
      <c r="D49" s="333">
        <f t="shared" si="9"/>
        <v>0</v>
      </c>
      <c r="E49" s="333"/>
      <c r="F49" s="333">
        <f>SUM(F50:F53)+SUM(F56:F69)+SUM(F74:F90)</f>
        <v>0</v>
      </c>
      <c r="G49" s="333">
        <f t="shared" si="9"/>
        <v>894088</v>
      </c>
      <c r="H49" s="333">
        <f t="shared" si="9"/>
        <v>894088</v>
      </c>
      <c r="I49" s="333">
        <f t="shared" si="9"/>
        <v>904088</v>
      </c>
    </row>
    <row r="50" spans="1:9" ht="20.100000000000001" hidden="1" customHeight="1">
      <c r="A50" s="82" t="s">
        <v>98</v>
      </c>
      <c r="B50" s="49">
        <f>'[2]CONT-RA10717'!B51</f>
        <v>0</v>
      </c>
      <c r="C50" s="198">
        <f>'[2]CONT-RA10717'!E51</f>
        <v>0</v>
      </c>
      <c r="D50" s="198">
        <f>'[2]CONT-RA10717'!H51</f>
        <v>0</v>
      </c>
      <c r="F50" s="198">
        <f>'[2]CONT-RA10717'!N51</f>
        <v>0</v>
      </c>
      <c r="G50" s="198">
        <f>'[2]CONT-RA10717'!K51</f>
        <v>0</v>
      </c>
      <c r="H50" s="198">
        <f>SUM(C50:G50)</f>
        <v>0</v>
      </c>
      <c r="I50" s="198">
        <f t="shared" ref="I50:I56" si="10">H50+B50</f>
        <v>0</v>
      </c>
    </row>
    <row r="51" spans="1:9" ht="20.100000000000001" hidden="1" customHeight="1">
      <c r="A51" s="82" t="s">
        <v>99</v>
      </c>
      <c r="B51" s="49">
        <f>'[2]CONT-RA10717'!B52</f>
        <v>0</v>
      </c>
      <c r="C51" s="198">
        <f>'[2]CONT-RA10717'!E52</f>
        <v>0</v>
      </c>
      <c r="D51" s="198">
        <f>'[2]CONT-RA10717'!H52</f>
        <v>0</v>
      </c>
      <c r="F51" s="198">
        <f>'[2]CONT-RA10717'!N52</f>
        <v>0</v>
      </c>
      <c r="G51" s="198">
        <f>'[2]CONT-RA10717'!K52</f>
        <v>0</v>
      </c>
      <c r="H51" s="198">
        <f>SUM(C51:G51)</f>
        <v>0</v>
      </c>
      <c r="I51" s="198">
        <f t="shared" si="10"/>
        <v>0</v>
      </c>
    </row>
    <row r="52" spans="1:9" ht="20.100000000000001" hidden="1" customHeight="1">
      <c r="A52" s="82" t="s">
        <v>100</v>
      </c>
      <c r="B52" s="49">
        <f>'[2]CONT-RA10717'!B53</f>
        <v>0</v>
      </c>
      <c r="C52" s="198">
        <f>'[2]CONT-RA10717'!E53</f>
        <v>0</v>
      </c>
      <c r="D52" s="198">
        <f>'[2]CONT-RA10717'!H53</f>
        <v>0</v>
      </c>
      <c r="F52" s="198">
        <f>'[2]CONT-RA10717'!N53</f>
        <v>0</v>
      </c>
      <c r="G52" s="198">
        <f>'[2]CONT-RA10717'!K53</f>
        <v>0</v>
      </c>
      <c r="H52" s="198">
        <f>SUM(C52:G52)</f>
        <v>0</v>
      </c>
      <c r="I52" s="198">
        <f t="shared" si="10"/>
        <v>0</v>
      </c>
    </row>
    <row r="53" spans="1:9" ht="20.100000000000001" customHeight="1">
      <c r="A53" s="82" t="s">
        <v>101</v>
      </c>
      <c r="B53" s="198">
        <f t="shared" ref="B53:H53" si="11">+B54+B55</f>
        <v>0</v>
      </c>
      <c r="C53" s="198">
        <f t="shared" si="11"/>
        <v>0</v>
      </c>
      <c r="D53" s="198">
        <f t="shared" si="11"/>
        <v>0</v>
      </c>
      <c r="F53" s="198">
        <f>+F54+F55</f>
        <v>0</v>
      </c>
      <c r="G53" s="198">
        <f t="shared" si="11"/>
        <v>540540</v>
      </c>
      <c r="H53" s="198">
        <f t="shared" si="11"/>
        <v>540540</v>
      </c>
      <c r="I53" s="198">
        <f t="shared" si="10"/>
        <v>540540</v>
      </c>
    </row>
    <row r="54" spans="1:9" ht="20.100000000000001" hidden="1" customHeight="1">
      <c r="A54" s="82" t="s">
        <v>102</v>
      </c>
      <c r="B54" s="49">
        <f>'[2]CONT-RA10717'!B55</f>
        <v>0</v>
      </c>
      <c r="C54" s="198">
        <f>'[2]CONT-RA10717'!E55</f>
        <v>0</v>
      </c>
      <c r="D54" s="198">
        <f>'[2]CONT-RA10717'!H55</f>
        <v>0</v>
      </c>
      <c r="F54" s="198">
        <f>'[2]CONT-RA10717'!N55</f>
        <v>0</v>
      </c>
      <c r="G54" s="198">
        <f>'[2]CONT-RA10717'!K55</f>
        <v>540540</v>
      </c>
      <c r="H54" s="198">
        <f>SUM(C54:G54)</f>
        <v>540540</v>
      </c>
      <c r="I54" s="198">
        <f t="shared" si="10"/>
        <v>540540</v>
      </c>
    </row>
    <row r="55" spans="1:9" ht="20.100000000000001" hidden="1" customHeight="1">
      <c r="A55" s="82" t="s">
        <v>103</v>
      </c>
      <c r="B55" s="49">
        <f>'[2]CONT-RA10717'!B56</f>
        <v>0</v>
      </c>
      <c r="C55" s="198">
        <f>'[2]CONT-RA10717'!E56</f>
        <v>0</v>
      </c>
      <c r="D55" s="198">
        <f>'[2]CONT-RA10717'!H56</f>
        <v>0</v>
      </c>
      <c r="F55" s="198">
        <f>'[2]CONT-RA10717'!N56</f>
        <v>0</v>
      </c>
      <c r="G55" s="198">
        <f>'[2]CONT-RA10717'!K56</f>
        <v>0</v>
      </c>
      <c r="H55" s="198">
        <f>SUM(C55:G55)</f>
        <v>0</v>
      </c>
      <c r="I55" s="198">
        <f t="shared" si="10"/>
        <v>0</v>
      </c>
    </row>
    <row r="56" spans="1:9" ht="20.100000000000001" hidden="1" customHeight="1">
      <c r="A56" s="82" t="s">
        <v>104</v>
      </c>
      <c r="B56" s="49">
        <f>'[2]CONT-RA10717'!B57</f>
        <v>0</v>
      </c>
      <c r="C56" s="198">
        <f>'[2]CONT-RA10717'!E57</f>
        <v>0</v>
      </c>
      <c r="D56" s="198">
        <f>'[2]CONT-RA10717'!H57</f>
        <v>0</v>
      </c>
      <c r="F56" s="198">
        <f>'[2]CONT-RA10717'!N57</f>
        <v>0</v>
      </c>
      <c r="G56" s="198">
        <f>'[2]CONT-RA10717'!K57</f>
        <v>0</v>
      </c>
      <c r="H56" s="198">
        <f>SUM(C56:G56)</f>
        <v>0</v>
      </c>
      <c r="I56" s="198">
        <f t="shared" si="10"/>
        <v>0</v>
      </c>
    </row>
    <row r="57" spans="1:9" ht="20.100000000000001" hidden="1" customHeight="1">
      <c r="A57" s="82" t="s">
        <v>105</v>
      </c>
      <c r="B57" s="49"/>
    </row>
    <row r="58" spans="1:9" ht="20.100000000000001" hidden="1" customHeight="1">
      <c r="A58" s="82" t="s">
        <v>106</v>
      </c>
      <c r="B58" s="49">
        <f>'[2]CONT-RA10717'!B59</f>
        <v>0</v>
      </c>
      <c r="C58" s="198">
        <f>'[2]CONT-RA10717'!E59</f>
        <v>0</v>
      </c>
      <c r="D58" s="198">
        <f>'[2]CONT-RA10717'!H59</f>
        <v>0</v>
      </c>
      <c r="F58" s="198">
        <f>'[2]CONT-RA10717'!N59</f>
        <v>0</v>
      </c>
      <c r="G58" s="198">
        <f>'[2]CONT-RA10717'!K59</f>
        <v>0</v>
      </c>
      <c r="H58" s="198">
        <f>SUM(C58:G58)</f>
        <v>0</v>
      </c>
      <c r="I58" s="198">
        <f>H58+B58</f>
        <v>0</v>
      </c>
    </row>
    <row r="59" spans="1:9" ht="20.100000000000001" hidden="1" customHeight="1">
      <c r="A59" s="82" t="s">
        <v>107</v>
      </c>
      <c r="B59" s="49">
        <f>'[2]CONT-RA10717'!B60</f>
        <v>0</v>
      </c>
      <c r="C59" s="198">
        <f>'[2]CONT-RA10717'!E60</f>
        <v>0</v>
      </c>
      <c r="D59" s="198">
        <f>'[2]CONT-RA10717'!H60</f>
        <v>0</v>
      </c>
      <c r="F59" s="198">
        <f>'[2]CONT-RA10717'!N60</f>
        <v>0</v>
      </c>
      <c r="G59" s="198">
        <f>'[2]CONT-RA10717'!K60</f>
        <v>0</v>
      </c>
      <c r="H59" s="198">
        <f>SUM(C59:G59)</f>
        <v>0</v>
      </c>
      <c r="I59" s="198">
        <f>H59+B59</f>
        <v>0</v>
      </c>
    </row>
    <row r="60" spans="1:9" ht="20.100000000000001" hidden="1" customHeight="1">
      <c r="A60" s="82" t="s">
        <v>108</v>
      </c>
      <c r="B60" s="49"/>
    </row>
    <row r="61" spans="1:9" ht="20.100000000000001" hidden="1" customHeight="1">
      <c r="A61" s="82" t="s">
        <v>109</v>
      </c>
      <c r="B61" s="49">
        <f>'[2]CONT-RA10717'!B62</f>
        <v>0</v>
      </c>
      <c r="C61" s="198">
        <f>'[2]CONT-RA10717'!E62</f>
        <v>0</v>
      </c>
      <c r="D61" s="198">
        <f>'[2]CONT-RA10717'!H62</f>
        <v>0</v>
      </c>
      <c r="F61" s="198">
        <f>'[2]CONT-RA10717'!N62</f>
        <v>0</v>
      </c>
      <c r="G61" s="198">
        <f>'[2]CONT-RA10717'!K62</f>
        <v>0</v>
      </c>
      <c r="H61" s="198">
        <f t="shared" ref="H61:H68" si="12">SUM(C61:G61)</f>
        <v>0</v>
      </c>
      <c r="I61" s="198">
        <f t="shared" ref="I61:I89" si="13">H61+B61</f>
        <v>0</v>
      </c>
    </row>
    <row r="62" spans="1:9" ht="20.100000000000001" hidden="1" customHeight="1">
      <c r="A62" s="82" t="s">
        <v>110</v>
      </c>
      <c r="B62" s="49">
        <f>'[2]CONT-RA10717'!B63</f>
        <v>0</v>
      </c>
      <c r="C62" s="198">
        <f>'[2]CONT-RA10717'!E63</f>
        <v>0</v>
      </c>
      <c r="D62" s="198">
        <f>'[2]CONT-RA10717'!H63</f>
        <v>0</v>
      </c>
      <c r="F62" s="198">
        <f>'[2]CONT-RA10717'!N63</f>
        <v>0</v>
      </c>
      <c r="G62" s="198">
        <f>'[2]CONT-RA10717'!K63</f>
        <v>0</v>
      </c>
      <c r="H62" s="198">
        <f t="shared" si="12"/>
        <v>0</v>
      </c>
      <c r="I62" s="198">
        <f t="shared" si="13"/>
        <v>0</v>
      </c>
    </row>
    <row r="63" spans="1:9" ht="20.100000000000001" hidden="1" customHeight="1">
      <c r="A63" s="82" t="s">
        <v>111</v>
      </c>
      <c r="B63" s="49">
        <f>'[2]CONT-RA10717'!B64</f>
        <v>0</v>
      </c>
      <c r="C63" s="198">
        <f>'[2]CONT-RA10717'!E64</f>
        <v>0</v>
      </c>
      <c r="D63" s="198">
        <f>'[2]CONT-RA10717'!H64</f>
        <v>0</v>
      </c>
      <c r="F63" s="198">
        <f>'[2]CONT-RA10717'!N64</f>
        <v>0</v>
      </c>
      <c r="G63" s="198">
        <f>'[2]CONT-RA10717'!K64</f>
        <v>0</v>
      </c>
      <c r="H63" s="198">
        <f t="shared" si="12"/>
        <v>0</v>
      </c>
      <c r="I63" s="198">
        <f t="shared" si="13"/>
        <v>0</v>
      </c>
    </row>
    <row r="64" spans="1:9" ht="20.100000000000001" customHeight="1">
      <c r="A64" s="82" t="s">
        <v>112</v>
      </c>
      <c r="B64" s="49">
        <f>'[2]CONT-RA10717'!B65</f>
        <v>0</v>
      </c>
      <c r="C64" s="198">
        <f>'[2]CONT-RA10717'!E65</f>
        <v>0</v>
      </c>
      <c r="D64" s="198">
        <f>'[2]CONT-RA10717'!H65</f>
        <v>0</v>
      </c>
      <c r="F64" s="198">
        <f>'[2]CONT-RA10717'!N65</f>
        <v>0</v>
      </c>
      <c r="G64" s="198">
        <f>'[2]CONT-RA10717'!K65</f>
        <v>9000</v>
      </c>
      <c r="H64" s="198">
        <f t="shared" si="12"/>
        <v>9000</v>
      </c>
      <c r="I64" s="198">
        <f t="shared" si="13"/>
        <v>9000</v>
      </c>
    </row>
    <row r="65" spans="1:9" ht="20.100000000000001" hidden="1" customHeight="1">
      <c r="A65" s="82" t="s">
        <v>113</v>
      </c>
      <c r="B65" s="49">
        <f>'[2]CONT-RA10717'!B66</f>
        <v>0</v>
      </c>
      <c r="C65" s="198">
        <f>'[2]CONT-RA10717'!E66</f>
        <v>0</v>
      </c>
      <c r="D65" s="198">
        <f>'[2]CONT-RA10717'!H66</f>
        <v>0</v>
      </c>
      <c r="F65" s="198">
        <f>'[2]CONT-RA10717'!N66</f>
        <v>0</v>
      </c>
      <c r="G65" s="198">
        <f>'[2]CONT-RA10717'!K66</f>
        <v>0</v>
      </c>
      <c r="H65" s="198">
        <f t="shared" si="12"/>
        <v>0</v>
      </c>
      <c r="I65" s="198">
        <f t="shared" si="13"/>
        <v>0</v>
      </c>
    </row>
    <row r="66" spans="1:9" ht="20.100000000000001" hidden="1" customHeight="1">
      <c r="A66" s="82" t="s">
        <v>114</v>
      </c>
      <c r="B66" s="49">
        <f>'[2]CONT-RA10717'!B67</f>
        <v>0</v>
      </c>
      <c r="C66" s="198">
        <f>'[2]CONT-RA10717'!E67</f>
        <v>0</v>
      </c>
      <c r="D66" s="198">
        <f>'[2]CONT-RA10717'!H67</f>
        <v>0</v>
      </c>
      <c r="F66" s="198">
        <f>'[2]CONT-RA10717'!N67</f>
        <v>0</v>
      </c>
      <c r="G66" s="198">
        <f>'[2]CONT-RA10717'!K67</f>
        <v>0</v>
      </c>
      <c r="H66" s="198">
        <f t="shared" si="12"/>
        <v>0</v>
      </c>
      <c r="I66" s="198">
        <f t="shared" si="13"/>
        <v>0</v>
      </c>
    </row>
    <row r="67" spans="1:9" ht="20.100000000000001" hidden="1" customHeight="1">
      <c r="A67" s="82" t="s">
        <v>115</v>
      </c>
      <c r="B67" s="49">
        <f>'[2]CONT-RA10717'!B68</f>
        <v>0</v>
      </c>
      <c r="C67" s="198">
        <f>'[2]CONT-RA10717'!E68</f>
        <v>0</v>
      </c>
      <c r="D67" s="198">
        <f>'[2]CONT-RA10717'!H68</f>
        <v>0</v>
      </c>
      <c r="F67" s="198">
        <f>'[2]CONT-RA10717'!N68</f>
        <v>0</v>
      </c>
      <c r="G67" s="198">
        <f>'[2]CONT-RA10717'!K68</f>
        <v>0</v>
      </c>
      <c r="H67" s="198">
        <f t="shared" si="12"/>
        <v>0</v>
      </c>
      <c r="I67" s="198">
        <f t="shared" si="13"/>
        <v>0</v>
      </c>
    </row>
    <row r="68" spans="1:9" ht="20.100000000000001" hidden="1" customHeight="1">
      <c r="A68" s="82" t="s">
        <v>116</v>
      </c>
      <c r="B68" s="49">
        <f>'[2]CONT-RA10717'!B69</f>
        <v>0</v>
      </c>
      <c r="C68" s="198">
        <f>'[2]CONT-RA10717'!E69</f>
        <v>0</v>
      </c>
      <c r="D68" s="198">
        <f>'[2]CONT-RA10717'!H69</f>
        <v>0</v>
      </c>
      <c r="F68" s="198">
        <f>'[2]CONT-RA10717'!N69</f>
        <v>0</v>
      </c>
      <c r="G68" s="198">
        <f>'[2]CONT-RA10717'!K69</f>
        <v>0</v>
      </c>
      <c r="H68" s="198">
        <f t="shared" si="12"/>
        <v>0</v>
      </c>
      <c r="I68" s="198">
        <f t="shared" si="13"/>
        <v>0</v>
      </c>
    </row>
    <row r="69" spans="1:9" ht="20.100000000000001" customHeight="1">
      <c r="A69" s="128" t="s">
        <v>117</v>
      </c>
      <c r="B69" s="54">
        <f t="shared" ref="B69:H69" si="14">SUM(B70:B73)</f>
        <v>7000</v>
      </c>
      <c r="C69" s="333">
        <f t="shared" si="14"/>
        <v>0</v>
      </c>
      <c r="D69" s="333">
        <f t="shared" si="14"/>
        <v>0</v>
      </c>
      <c r="E69" s="333"/>
      <c r="F69" s="333">
        <f>SUM(F70:F73)</f>
        <v>0</v>
      </c>
      <c r="G69" s="333">
        <f t="shared" si="14"/>
        <v>0</v>
      </c>
      <c r="H69" s="333">
        <f t="shared" si="14"/>
        <v>0</v>
      </c>
      <c r="I69" s="333">
        <f t="shared" si="13"/>
        <v>7000</v>
      </c>
    </row>
    <row r="70" spans="1:9" ht="20.100000000000001" customHeight="1">
      <c r="A70" s="128" t="s">
        <v>118</v>
      </c>
      <c r="B70" s="49">
        <f>'[2]CONT-RA10717'!B71</f>
        <v>7000</v>
      </c>
      <c r="C70" s="198">
        <f>'[2]CONT-RA10717'!E71</f>
        <v>0</v>
      </c>
      <c r="D70" s="198">
        <f>'[2]CONT-RA10717'!H71</f>
        <v>0</v>
      </c>
      <c r="F70" s="198">
        <f>'[2]CONT-RA10717'!N71</f>
        <v>0</v>
      </c>
      <c r="G70" s="198">
        <f>'[2]CONT-RA10717'!K71</f>
        <v>0</v>
      </c>
      <c r="H70" s="198">
        <f t="shared" ref="H70:H89" si="15">SUM(C70:G70)</f>
        <v>0</v>
      </c>
      <c r="I70" s="198">
        <f t="shared" si="13"/>
        <v>7000</v>
      </c>
    </row>
    <row r="71" spans="1:9" ht="20.100000000000001" hidden="1" customHeight="1">
      <c r="A71" s="128" t="s">
        <v>119</v>
      </c>
      <c r="B71" s="49">
        <f>'[2]CONT-RA10717'!B72</f>
        <v>0</v>
      </c>
      <c r="C71" s="198">
        <f>'[2]CONT-RA10717'!E72</f>
        <v>0</v>
      </c>
      <c r="D71" s="198">
        <f>'[2]CONT-RA10717'!H72</f>
        <v>0</v>
      </c>
      <c r="F71" s="198">
        <f>'[2]CONT-RA10717'!N72</f>
        <v>0</v>
      </c>
      <c r="G71" s="198">
        <f>'[2]CONT-RA10717'!K72</f>
        <v>0</v>
      </c>
      <c r="H71" s="198">
        <f t="shared" si="15"/>
        <v>0</v>
      </c>
      <c r="I71" s="198">
        <f t="shared" si="13"/>
        <v>0</v>
      </c>
    </row>
    <row r="72" spans="1:9" ht="20.100000000000001" hidden="1" customHeight="1">
      <c r="A72" s="128" t="s">
        <v>120</v>
      </c>
      <c r="B72" s="49">
        <f>'[2]CONT-RA10717'!B73</f>
        <v>0</v>
      </c>
      <c r="C72" s="198">
        <f>'[2]CONT-RA10717'!E73</f>
        <v>0</v>
      </c>
      <c r="D72" s="198">
        <f>'[2]CONT-RA10717'!H73</f>
        <v>0</v>
      </c>
      <c r="F72" s="198">
        <f>'[2]CONT-RA10717'!N73</f>
        <v>0</v>
      </c>
      <c r="G72" s="198">
        <f>'[2]CONT-RA10717'!K73</f>
        <v>0</v>
      </c>
      <c r="H72" s="198">
        <f t="shared" si="15"/>
        <v>0</v>
      </c>
      <c r="I72" s="198">
        <f t="shared" si="13"/>
        <v>0</v>
      </c>
    </row>
    <row r="73" spans="1:9" ht="20.100000000000001" hidden="1" customHeight="1">
      <c r="A73" s="128" t="s">
        <v>121</v>
      </c>
      <c r="B73" s="49">
        <f>'[2]CONT-RA10717'!B74</f>
        <v>0</v>
      </c>
      <c r="C73" s="198">
        <f>'[2]CONT-RA10717'!E74</f>
        <v>0</v>
      </c>
      <c r="D73" s="198">
        <f>'[2]CONT-RA10717'!H74</f>
        <v>0</v>
      </c>
      <c r="F73" s="198">
        <f>'[2]CONT-RA10717'!N74</f>
        <v>0</v>
      </c>
      <c r="G73" s="198">
        <f>'[2]CONT-RA10717'!K74</f>
        <v>0</v>
      </c>
      <c r="H73" s="198">
        <f t="shared" si="15"/>
        <v>0</v>
      </c>
      <c r="I73" s="198">
        <f t="shared" si="13"/>
        <v>0</v>
      </c>
    </row>
    <row r="74" spans="1:9" ht="20.100000000000001" customHeight="1">
      <c r="A74" s="128" t="s">
        <v>122</v>
      </c>
      <c r="B74" s="49">
        <f>'[2]CONT-RA10717'!B75</f>
        <v>0</v>
      </c>
      <c r="C74" s="198">
        <f>'[2]CONT-RA10717'!E75</f>
        <v>0</v>
      </c>
      <c r="D74" s="198">
        <f>'[2]CONT-RA10717'!H75</f>
        <v>0</v>
      </c>
      <c r="F74" s="198">
        <f>'[2]CONT-RA10717'!N75</f>
        <v>0</v>
      </c>
      <c r="G74" s="198">
        <f>'[2]CONT-RA10717'!K75</f>
        <v>82240</v>
      </c>
      <c r="H74" s="198">
        <f t="shared" si="15"/>
        <v>82240</v>
      </c>
      <c r="I74" s="198">
        <f t="shared" si="13"/>
        <v>82240</v>
      </c>
    </row>
    <row r="75" spans="1:9" ht="20.100000000000001" hidden="1" customHeight="1">
      <c r="A75" s="128" t="s">
        <v>123</v>
      </c>
      <c r="B75" s="49">
        <f>'[2]CONT-RA10717'!B76</f>
        <v>0</v>
      </c>
      <c r="C75" s="198">
        <f>'[2]CONT-RA10717'!E76</f>
        <v>0</v>
      </c>
      <c r="D75" s="198">
        <f>'[2]CONT-RA10717'!H76</f>
        <v>0</v>
      </c>
      <c r="F75" s="198">
        <f>'[2]CONT-RA10717'!N76</f>
        <v>0</v>
      </c>
      <c r="G75" s="198">
        <f>'[2]CONT-RA10717'!K76</f>
        <v>0</v>
      </c>
      <c r="H75" s="198">
        <f t="shared" si="15"/>
        <v>0</v>
      </c>
      <c r="I75" s="198">
        <f t="shared" si="13"/>
        <v>0</v>
      </c>
    </row>
    <row r="76" spans="1:9" ht="20.100000000000001" hidden="1" customHeight="1">
      <c r="A76" s="128" t="s">
        <v>124</v>
      </c>
      <c r="B76" s="49">
        <f>'[2]CONT-RA10717'!B77</f>
        <v>0</v>
      </c>
      <c r="C76" s="198">
        <f>'[2]CONT-RA10717'!E77</f>
        <v>0</v>
      </c>
      <c r="D76" s="198">
        <f>'[2]CONT-RA10717'!H77</f>
        <v>0</v>
      </c>
      <c r="F76" s="198">
        <f>'[2]CONT-RA10717'!N77</f>
        <v>0</v>
      </c>
      <c r="G76" s="198">
        <f>'[2]CONT-RA10717'!K77</f>
        <v>0</v>
      </c>
      <c r="H76" s="198">
        <f t="shared" si="15"/>
        <v>0</v>
      </c>
      <c r="I76" s="198">
        <f t="shared" si="13"/>
        <v>0</v>
      </c>
    </row>
    <row r="77" spans="1:9" ht="20.100000000000001" hidden="1" customHeight="1">
      <c r="A77" s="128" t="s">
        <v>125</v>
      </c>
      <c r="B77" s="49">
        <f>'[2]CONT-RA10717'!B78</f>
        <v>0</v>
      </c>
      <c r="C77" s="198">
        <f>'[2]CONT-RA10717'!E78</f>
        <v>0</v>
      </c>
      <c r="D77" s="198">
        <f>'[2]CONT-RA10717'!H78</f>
        <v>0</v>
      </c>
      <c r="F77" s="198">
        <f>'[2]CONT-RA10717'!N78</f>
        <v>0</v>
      </c>
      <c r="G77" s="198">
        <f>'[2]CONT-RA10717'!K78</f>
        <v>0</v>
      </c>
      <c r="H77" s="198">
        <f t="shared" si="15"/>
        <v>0</v>
      </c>
      <c r="I77" s="198">
        <f t="shared" si="13"/>
        <v>0</v>
      </c>
    </row>
    <row r="78" spans="1:9" ht="20.100000000000001" hidden="1" customHeight="1">
      <c r="A78" s="128" t="s">
        <v>126</v>
      </c>
      <c r="B78" s="49">
        <f>'[2]CONT-RA10717'!B79</f>
        <v>0</v>
      </c>
      <c r="C78" s="198">
        <f>'[2]CONT-RA10717'!E79</f>
        <v>0</v>
      </c>
      <c r="D78" s="198">
        <f>'[2]CONT-RA10717'!H79</f>
        <v>0</v>
      </c>
      <c r="F78" s="198">
        <f>'[2]CONT-RA10717'!N79</f>
        <v>0</v>
      </c>
      <c r="G78" s="198">
        <f>'[2]CONT-RA10717'!K79</f>
        <v>0</v>
      </c>
      <c r="H78" s="198">
        <f t="shared" si="15"/>
        <v>0</v>
      </c>
      <c r="I78" s="198">
        <f t="shared" si="13"/>
        <v>0</v>
      </c>
    </row>
    <row r="79" spans="1:9" ht="20.100000000000001" hidden="1" customHeight="1">
      <c r="A79" s="128" t="s">
        <v>127</v>
      </c>
      <c r="B79" s="49">
        <f>'[2]CONT-RA10717'!B80</f>
        <v>0</v>
      </c>
      <c r="C79" s="198">
        <f>'[2]CONT-RA10717'!E80</f>
        <v>0</v>
      </c>
      <c r="D79" s="198">
        <f>'[2]CONT-RA10717'!H80</f>
        <v>0</v>
      </c>
      <c r="F79" s="198">
        <f>'[2]CONT-RA10717'!N80</f>
        <v>0</v>
      </c>
      <c r="G79" s="198">
        <f>'[2]CONT-RA10717'!K80</f>
        <v>0</v>
      </c>
      <c r="H79" s="198">
        <f t="shared" si="15"/>
        <v>0</v>
      </c>
      <c r="I79" s="198">
        <f t="shared" si="13"/>
        <v>0</v>
      </c>
    </row>
    <row r="80" spans="1:9" ht="20.100000000000001" hidden="1" customHeight="1">
      <c r="A80" s="128" t="s">
        <v>335</v>
      </c>
      <c r="B80" s="49">
        <f>'[2]CONT-RA10717'!B81</f>
        <v>0</v>
      </c>
      <c r="C80" s="198">
        <f>'[2]CONT-RA10717'!E81</f>
        <v>0</v>
      </c>
      <c r="D80" s="198">
        <f>'[2]CONT-RA10717'!H81</f>
        <v>0</v>
      </c>
      <c r="F80" s="198">
        <f>'[2]CONT-RA10717'!N81</f>
        <v>0</v>
      </c>
      <c r="G80" s="198">
        <f>'[2]CONT-RA10717'!K81</f>
        <v>0</v>
      </c>
      <c r="H80" s="198">
        <f t="shared" si="15"/>
        <v>0</v>
      </c>
      <c r="I80" s="198">
        <f t="shared" si="13"/>
        <v>0</v>
      </c>
    </row>
    <row r="81" spans="1:9" ht="20.100000000000001" hidden="1" customHeight="1">
      <c r="A81" s="128" t="s">
        <v>130</v>
      </c>
      <c r="B81" s="49">
        <f>'[2]CONT-RA10717'!B82</f>
        <v>0</v>
      </c>
      <c r="C81" s="198">
        <f>'[2]CONT-RA10717'!E82</f>
        <v>0</v>
      </c>
      <c r="D81" s="198">
        <f>'[2]CONT-RA10717'!H82</f>
        <v>0</v>
      </c>
      <c r="F81" s="198">
        <f>'[2]CONT-RA10717'!N82</f>
        <v>0</v>
      </c>
      <c r="G81" s="198">
        <f>'[2]CONT-RA10717'!K82</f>
        <v>0</v>
      </c>
      <c r="H81" s="198">
        <f t="shared" si="15"/>
        <v>0</v>
      </c>
      <c r="I81" s="198">
        <f t="shared" si="13"/>
        <v>0</v>
      </c>
    </row>
    <row r="82" spans="1:9" ht="20.100000000000001" hidden="1" customHeight="1">
      <c r="A82" s="128" t="s">
        <v>132</v>
      </c>
      <c r="B82" s="49">
        <f>'[2]CONT-RA10717'!B83</f>
        <v>0</v>
      </c>
      <c r="C82" s="198">
        <f>'[2]CONT-RA10717'!E83</f>
        <v>0</v>
      </c>
      <c r="D82" s="198">
        <f>'[2]CONT-RA10717'!H83</f>
        <v>0</v>
      </c>
      <c r="F82" s="198">
        <f>'[2]CONT-RA10717'!N83</f>
        <v>0</v>
      </c>
      <c r="G82" s="198">
        <f>'[2]CONT-RA10717'!K83</f>
        <v>0</v>
      </c>
      <c r="H82" s="198">
        <f t="shared" si="15"/>
        <v>0</v>
      </c>
      <c r="I82" s="198">
        <f t="shared" si="13"/>
        <v>0</v>
      </c>
    </row>
    <row r="83" spans="1:9" ht="20.100000000000001" hidden="1" customHeight="1">
      <c r="A83" s="128" t="s">
        <v>134</v>
      </c>
      <c r="B83" s="49">
        <f>'[2]CONT-RA10717'!B84</f>
        <v>0</v>
      </c>
      <c r="C83" s="198">
        <f>'[2]CONT-RA10717'!E84</f>
        <v>0</v>
      </c>
      <c r="D83" s="198">
        <f>'[2]CONT-RA10717'!H84</f>
        <v>0</v>
      </c>
      <c r="F83" s="198">
        <f>'[2]CONT-RA10717'!N84</f>
        <v>0</v>
      </c>
      <c r="G83" s="198">
        <f>'[2]CONT-RA10717'!K84</f>
        <v>0</v>
      </c>
      <c r="H83" s="198">
        <f t="shared" si="15"/>
        <v>0</v>
      </c>
      <c r="I83" s="198">
        <f t="shared" si="13"/>
        <v>0</v>
      </c>
    </row>
    <row r="84" spans="1:9" ht="20.100000000000001" hidden="1" customHeight="1">
      <c r="A84" s="128" t="s">
        <v>136</v>
      </c>
      <c r="B84" s="49">
        <f>'[2]CONT-RA10717'!B85</f>
        <v>0</v>
      </c>
      <c r="C84" s="198">
        <f>'[2]CONT-RA10717'!E85</f>
        <v>0</v>
      </c>
      <c r="D84" s="198">
        <f>'[2]CONT-RA10717'!H85</f>
        <v>0</v>
      </c>
      <c r="F84" s="198">
        <f>'[2]CONT-RA10717'!N85</f>
        <v>0</v>
      </c>
      <c r="G84" s="198">
        <f>'[2]CONT-RA10717'!K85</f>
        <v>0</v>
      </c>
      <c r="H84" s="198">
        <f t="shared" si="15"/>
        <v>0</v>
      </c>
      <c r="I84" s="198">
        <f t="shared" si="13"/>
        <v>0</v>
      </c>
    </row>
    <row r="85" spans="1:9" ht="20.100000000000001" hidden="1" customHeight="1">
      <c r="A85" s="128" t="s">
        <v>138</v>
      </c>
      <c r="B85" s="49">
        <f>'[2]CONT-RA10717'!B86</f>
        <v>0</v>
      </c>
      <c r="C85" s="198">
        <f>'[2]CONT-RA10717'!E86</f>
        <v>0</v>
      </c>
      <c r="D85" s="198">
        <f>'[2]CONT-RA10717'!H86</f>
        <v>0</v>
      </c>
      <c r="F85" s="198">
        <f>'[2]CONT-RA10717'!N86</f>
        <v>0</v>
      </c>
      <c r="G85" s="198">
        <f>'[2]CONT-RA10717'!K86</f>
        <v>0</v>
      </c>
      <c r="H85" s="198">
        <f t="shared" si="15"/>
        <v>0</v>
      </c>
      <c r="I85" s="198">
        <f t="shared" si="13"/>
        <v>0</v>
      </c>
    </row>
    <row r="86" spans="1:9" ht="20.100000000000001" hidden="1" customHeight="1">
      <c r="A86" s="128" t="s">
        <v>140</v>
      </c>
      <c r="B86" s="49">
        <f>'[2]CONT-RA10717'!B87</f>
        <v>0</v>
      </c>
      <c r="C86" s="198">
        <f>'[2]CONT-RA10717'!E87</f>
        <v>0</v>
      </c>
      <c r="D86" s="198">
        <f>'[2]CONT-RA10717'!H87</f>
        <v>0</v>
      </c>
      <c r="F86" s="198">
        <f>'[2]CONT-RA10717'!N87</f>
        <v>0</v>
      </c>
      <c r="G86" s="198">
        <f>'[2]CONT-RA10717'!K87</f>
        <v>0</v>
      </c>
      <c r="H86" s="198">
        <f t="shared" si="15"/>
        <v>0</v>
      </c>
      <c r="I86" s="198">
        <f t="shared" si="13"/>
        <v>0</v>
      </c>
    </row>
    <row r="87" spans="1:9" ht="20.100000000000001" hidden="1" customHeight="1">
      <c r="A87" s="128" t="s">
        <v>142</v>
      </c>
      <c r="B87" s="49">
        <f>'[2]CONT-RA10717'!B88</f>
        <v>0</v>
      </c>
      <c r="C87" s="198">
        <f>'[2]CONT-RA10717'!E88</f>
        <v>0</v>
      </c>
      <c r="D87" s="198">
        <f>'[2]CONT-RA10717'!H88</f>
        <v>0</v>
      </c>
      <c r="F87" s="198">
        <f>'[2]CONT-RA10717'!N88</f>
        <v>0</v>
      </c>
      <c r="G87" s="198">
        <f>'[2]CONT-RA10717'!K88</f>
        <v>0</v>
      </c>
      <c r="H87" s="198">
        <f t="shared" si="15"/>
        <v>0</v>
      </c>
      <c r="I87" s="198">
        <f t="shared" si="13"/>
        <v>0</v>
      </c>
    </row>
    <row r="88" spans="1:9" ht="20.100000000000001" hidden="1" customHeight="1">
      <c r="A88" s="128" t="s">
        <v>144</v>
      </c>
      <c r="B88" s="49">
        <f>'[2]CONT-RA10717'!B89</f>
        <v>0</v>
      </c>
      <c r="C88" s="198">
        <f>'[2]CONT-RA10717'!E89</f>
        <v>0</v>
      </c>
      <c r="D88" s="198">
        <f>'[2]CONT-RA10717'!H89</f>
        <v>0</v>
      </c>
      <c r="F88" s="198">
        <f>'[2]CONT-RA10717'!N89</f>
        <v>0</v>
      </c>
      <c r="G88" s="198">
        <f>'[2]CONT-RA10717'!K89</f>
        <v>0</v>
      </c>
      <c r="H88" s="198">
        <f t="shared" si="15"/>
        <v>0</v>
      </c>
      <c r="I88" s="198">
        <f t="shared" si="13"/>
        <v>0</v>
      </c>
    </row>
    <row r="89" spans="1:9" ht="20.100000000000001" hidden="1" customHeight="1">
      <c r="A89" s="128" t="s">
        <v>146</v>
      </c>
      <c r="B89" s="49">
        <f>'[2]CONT-RA10717'!B90</f>
        <v>0</v>
      </c>
      <c r="C89" s="198">
        <f>'[2]CONT-RA10717'!E90</f>
        <v>0</v>
      </c>
      <c r="D89" s="198">
        <f>'[2]CONT-RA10717'!H90</f>
        <v>0</v>
      </c>
      <c r="F89" s="198">
        <f>'[2]CONT-RA10717'!N90</f>
        <v>0</v>
      </c>
      <c r="G89" s="198">
        <f>'[2]CONT-RA10717'!K90</f>
        <v>0</v>
      </c>
      <c r="H89" s="198">
        <f t="shared" si="15"/>
        <v>0</v>
      </c>
      <c r="I89" s="198">
        <f t="shared" si="13"/>
        <v>0</v>
      </c>
    </row>
    <row r="90" spans="1:9" ht="20.100000000000001" customHeight="1">
      <c r="A90" s="128" t="s">
        <v>148</v>
      </c>
      <c r="B90" s="49">
        <f>B91+B92</f>
        <v>3000</v>
      </c>
      <c r="C90" s="49">
        <f t="shared" ref="C90:I90" si="16">C91+C92</f>
        <v>0</v>
      </c>
      <c r="D90" s="49">
        <f t="shared" si="16"/>
        <v>0</v>
      </c>
      <c r="E90" s="49"/>
      <c r="F90" s="49">
        <f>F91+F92</f>
        <v>0</v>
      </c>
      <c r="G90" s="49">
        <f t="shared" si="16"/>
        <v>262308</v>
      </c>
      <c r="H90" s="49">
        <f t="shared" si="16"/>
        <v>262308</v>
      </c>
      <c r="I90" s="49">
        <f t="shared" si="16"/>
        <v>265308</v>
      </c>
    </row>
    <row r="91" spans="1:9" ht="20.100000000000001" hidden="1" customHeight="1">
      <c r="A91" s="128" t="s">
        <v>149</v>
      </c>
      <c r="B91" s="49">
        <f>'[2]CONT-RA10717'!B92</f>
        <v>3000</v>
      </c>
      <c r="G91" s="198">
        <f>'[2]CONT-RA10717'!I92</f>
        <v>262308</v>
      </c>
      <c r="H91" s="198">
        <f>SUM(C91:G91)</f>
        <v>262308</v>
      </c>
      <c r="I91" s="198">
        <f>H91+B91</f>
        <v>265308</v>
      </c>
    </row>
    <row r="92" spans="1:9" ht="20.100000000000001" hidden="1" customHeight="1">
      <c r="A92" s="128" t="s">
        <v>150</v>
      </c>
      <c r="B92" s="49"/>
      <c r="H92" s="198">
        <f>SUM(B92:G92)</f>
        <v>0</v>
      </c>
      <c r="I92" s="198">
        <f>H92+B92</f>
        <v>0</v>
      </c>
    </row>
    <row r="93" spans="1:9" ht="20.100000000000001" hidden="1" customHeight="1">
      <c r="A93" s="339"/>
      <c r="B93" s="345"/>
    </row>
    <row r="94" spans="1:9" ht="20.100000000000001" customHeight="1">
      <c r="A94" s="82" t="s">
        <v>322</v>
      </c>
      <c r="B94" s="346">
        <f>'[2]CONT-RA10717'!B95</f>
        <v>0</v>
      </c>
      <c r="C94" s="347">
        <f>'[2]CONT-RA10717'!E95</f>
        <v>18670468</v>
      </c>
      <c r="D94" s="347">
        <f>'[2]CONT-RA10717'!H95</f>
        <v>0</v>
      </c>
      <c r="E94" s="347"/>
      <c r="F94" s="347">
        <f>'[2]CONT-RA10717'!N95</f>
        <v>0</v>
      </c>
      <c r="G94" s="347">
        <f>'[2]CONT-RA10717'!K95</f>
        <v>9063182</v>
      </c>
      <c r="H94" s="347">
        <f>SUM(C94:G94)</f>
        <v>27733650</v>
      </c>
      <c r="I94" s="347">
        <f>H94+B94</f>
        <v>27733650</v>
      </c>
    </row>
    <row r="95" spans="1:9" ht="20.100000000000001" customHeight="1">
      <c r="A95" s="340" t="s">
        <v>336</v>
      </c>
      <c r="B95" s="348">
        <f t="shared" ref="B95:G95" si="17">SUM(B96:B97)</f>
        <v>0</v>
      </c>
      <c r="C95" s="348">
        <f t="shared" si="17"/>
        <v>0</v>
      </c>
      <c r="D95" s="348">
        <f t="shared" si="17"/>
        <v>13836654</v>
      </c>
      <c r="E95" s="348"/>
      <c r="F95" s="348">
        <f>SUM(F96:F97)</f>
        <v>0</v>
      </c>
      <c r="G95" s="348">
        <f t="shared" si="17"/>
        <v>0</v>
      </c>
      <c r="H95" s="348">
        <f>SUM(H96:H97)</f>
        <v>13836654</v>
      </c>
      <c r="I95" s="348">
        <f>H95+B95</f>
        <v>13836654</v>
      </c>
    </row>
    <row r="96" spans="1:9" ht="20.100000000000001" hidden="1" customHeight="1">
      <c r="A96" s="340" t="s">
        <v>324</v>
      </c>
      <c r="B96" s="342">
        <f>'[2]CONT-RA10717'!B97</f>
        <v>0</v>
      </c>
      <c r="C96" s="198">
        <f>'[2]CONT-RA10717'!E97</f>
        <v>0</v>
      </c>
      <c r="D96" s="198">
        <f>'[2]CONT-RA10717'!H97</f>
        <v>13836654</v>
      </c>
      <c r="F96" s="198">
        <f>'[2]CONT-RA10717'!N97</f>
        <v>0</v>
      </c>
      <c r="G96" s="198">
        <f>'[2]CONT-RA10717'!K97</f>
        <v>0</v>
      </c>
      <c r="H96" s="198">
        <f>SUM(C96:G96)</f>
        <v>13836654</v>
      </c>
      <c r="I96" s="198">
        <f>H96+B96</f>
        <v>13836654</v>
      </c>
    </row>
    <row r="97" spans="1:9" ht="20.100000000000001" hidden="1" customHeight="1">
      <c r="A97" s="340" t="s">
        <v>325</v>
      </c>
      <c r="B97" s="342">
        <f>'[2]CONT-RA10717'!B98</f>
        <v>0</v>
      </c>
      <c r="C97" s="198">
        <f>'[2]CONT-RA10717'!E98</f>
        <v>0</v>
      </c>
      <c r="D97" s="198">
        <f>'[2]CONT-RA10717'!H98</f>
        <v>0</v>
      </c>
      <c r="F97" s="198">
        <f>'[2]CONT-RA10717'!N98</f>
        <v>0</v>
      </c>
      <c r="G97" s="198">
        <f>'[2]CONT-RA10717'!K98</f>
        <v>0</v>
      </c>
      <c r="H97" s="198">
        <f>SUM(C97:G97)</f>
        <v>0</v>
      </c>
      <c r="I97" s="198">
        <f>H97+B97</f>
        <v>0</v>
      </c>
    </row>
    <row r="98" spans="1:9" ht="20.100000000000001" hidden="1" customHeight="1">
      <c r="A98" s="82" t="s">
        <v>337</v>
      </c>
      <c r="B98" s="49">
        <f>'[2]CONT-RA10717'!B99</f>
        <v>0</v>
      </c>
      <c r="C98" s="198">
        <f>'[2]CONT-RA10717'!E99</f>
        <v>0</v>
      </c>
      <c r="D98" s="198">
        <f>'[2]CONT-RA10717'!H99</f>
        <v>0</v>
      </c>
      <c r="F98" s="198">
        <f>'[2]CONT-RA10717'!N99</f>
        <v>0</v>
      </c>
      <c r="G98" s="198">
        <f>'[2]CONT-RA10717'!K99</f>
        <v>0</v>
      </c>
      <c r="H98" s="198">
        <f>SUM(C98:G98)</f>
        <v>0</v>
      </c>
      <c r="I98" s="198">
        <f>H98+B98</f>
        <v>0</v>
      </c>
    </row>
    <row r="99" spans="1:9" ht="20.100000000000001" hidden="1" customHeight="1">
      <c r="A99" s="339"/>
      <c r="B99" s="49"/>
    </row>
    <row r="100" spans="1:9" ht="20.100000000000001" customHeight="1" thickBot="1">
      <c r="A100" s="386" t="s">
        <v>44</v>
      </c>
      <c r="B100" s="395">
        <f t="shared" ref="B100:I100" si="18">SUM(B6:B12)+SUM(B15:B20)+SUM(B24:B26)+SUM(B29:B30)+SUM(B33:B49)+B95+B94+B98+B99</f>
        <v>20825202</v>
      </c>
      <c r="C100" s="395">
        <f t="shared" si="18"/>
        <v>18670468</v>
      </c>
      <c r="D100" s="395">
        <f t="shared" si="18"/>
        <v>13836654</v>
      </c>
      <c r="E100" s="395">
        <f t="shared" si="18"/>
        <v>19</v>
      </c>
      <c r="F100" s="395">
        <f>SUM(F6:F12)+SUM(F15:F20)+SUM(F24:F26)+SUM(F29:F30)+SUM(F33:F49)+F95+F94+F98+F99</f>
        <v>624875</v>
      </c>
      <c r="G100" s="395">
        <f t="shared" si="18"/>
        <v>28541232</v>
      </c>
      <c r="H100" s="395">
        <f t="shared" si="18"/>
        <v>61673248</v>
      </c>
      <c r="I100" s="395">
        <f t="shared" si="18"/>
        <v>82498450</v>
      </c>
    </row>
    <row r="101" spans="1:9" ht="20.100000000000001" customHeight="1" thickTop="1">
      <c r="D101" s="59"/>
      <c r="E101" s="59"/>
    </row>
    <row r="102" spans="1:9" ht="20.100000000000001" customHeight="1">
      <c r="D102" s="59"/>
      <c r="E102" s="59"/>
    </row>
    <row r="103" spans="1:9" ht="20.100000000000001" customHeight="1">
      <c r="D103" s="59"/>
      <c r="E103" s="59"/>
    </row>
    <row r="104" spans="1:9" ht="20.100000000000001" customHeight="1">
      <c r="D104" s="59"/>
      <c r="E104" s="59"/>
    </row>
    <row r="105" spans="1:9" ht="20.100000000000001" customHeight="1">
      <c r="D105" s="59"/>
      <c r="E105" s="59"/>
    </row>
    <row r="106" spans="1:9" ht="12" customHeight="1">
      <c r="D106" s="59"/>
      <c r="E106" s="59"/>
    </row>
    <row r="107" spans="1:9" ht="12" customHeight="1">
      <c r="D107" s="59"/>
      <c r="E107" s="59"/>
    </row>
    <row r="108" spans="1:9" ht="12" customHeight="1">
      <c r="D108" s="59"/>
      <c r="E108" s="59"/>
    </row>
    <row r="109" spans="1:9" ht="12" customHeight="1">
      <c r="D109" s="59"/>
      <c r="E109" s="59"/>
    </row>
    <row r="110" spans="1:9" ht="12" customHeight="1">
      <c r="D110" s="349"/>
      <c r="E110" s="349"/>
    </row>
    <row r="111" spans="1:9" ht="12" customHeight="1">
      <c r="D111" s="59"/>
      <c r="E111" s="59"/>
    </row>
    <row r="112" spans="1:9" ht="12" customHeight="1">
      <c r="D112" s="59"/>
      <c r="E112" s="59"/>
    </row>
    <row r="113" spans="1:5" ht="12" customHeight="1">
      <c r="D113" s="59"/>
      <c r="E113" s="59"/>
    </row>
    <row r="114" spans="1:5" ht="12" customHeight="1">
      <c r="D114" s="59"/>
      <c r="E114" s="59"/>
    </row>
    <row r="115" spans="1:5" ht="12" customHeight="1">
      <c r="D115" s="59"/>
      <c r="E115" s="59"/>
    </row>
    <row r="119" spans="1:5" ht="12" customHeight="1">
      <c r="A119" s="5"/>
      <c r="B119" s="5"/>
      <c r="C119" s="5"/>
    </row>
  </sheetData>
  <printOptions gridLines="1"/>
  <pageMargins left="0.91" right="0.25" top="0.82" bottom="0.35" header="0.23" footer="0.19"/>
  <pageSetup paperSize="9" scale="90" orientation="portrait" r:id="rId1"/>
  <headerFooter alignWithMargins="0">
    <oddFooter>&amp;L&amp;7                        &amp;D/&amp;T&amp;CPage &amp;P of &amp;N</oddFooter>
  </headerFooter>
</worksheet>
</file>

<file path=xl/worksheets/sheet8.xml><?xml version="1.0" encoding="utf-8"?>
<worksheet xmlns="http://schemas.openxmlformats.org/spreadsheetml/2006/main" xmlns:r="http://schemas.openxmlformats.org/officeDocument/2006/relationships">
  <sheetPr>
    <tabColor theme="9"/>
  </sheetPr>
  <dimension ref="A1:O101"/>
  <sheetViews>
    <sheetView zoomScale="118" zoomScaleNormal="118" zoomScaleSheetLayoutView="80" workbookViewId="0">
      <pane xSplit="1" ySplit="5" topLeftCell="B89" activePane="bottomRight" state="frozen"/>
      <selection pane="topRight" activeCell="B1" sqref="B1"/>
      <selection pane="bottomLeft" activeCell="A7" sqref="A7"/>
      <selection pane="bottomRight" activeCell="E105" sqref="E105"/>
    </sheetView>
  </sheetViews>
  <sheetFormatPr defaultRowHeight="12.75"/>
  <cols>
    <col min="1" max="1" width="17.140625" style="198" customWidth="1"/>
    <col min="2" max="2" width="11.5703125" style="198" customWidth="1"/>
    <col min="3" max="3" width="9.140625" style="198" customWidth="1"/>
    <col min="4" max="5" width="10.7109375" style="198" customWidth="1"/>
    <col min="6" max="6" width="10.140625" style="198" customWidth="1"/>
    <col min="7" max="7" width="10.28515625" style="198" hidden="1" customWidth="1"/>
    <col min="8" max="8" width="10.140625" style="198" customWidth="1"/>
    <col min="9" max="9" width="10.42578125" style="198" customWidth="1"/>
    <col min="10" max="10" width="8.5703125" style="198" hidden="1" customWidth="1"/>
    <col min="11" max="11" width="8.42578125" style="198" customWidth="1"/>
    <col min="12" max="12" width="10.28515625" style="198" customWidth="1"/>
    <col min="13" max="13" width="10.42578125" style="198" customWidth="1"/>
    <col min="14" max="14" width="10.7109375" style="198" hidden="1" customWidth="1"/>
    <col min="15" max="15" width="10.7109375" style="198" customWidth="1"/>
    <col min="16" max="16384" width="9.140625" style="5"/>
  </cols>
  <sheetData>
    <row r="1" spans="1:15" s="322" customFormat="1" ht="16.5" customHeight="1">
      <c r="A1" s="327" t="str">
        <f>[2]SUM!A1</f>
        <v>CY 2017 ALLOTMENT RELEASES</v>
      </c>
      <c r="B1" s="327"/>
      <c r="C1" s="327"/>
      <c r="O1" s="324"/>
    </row>
    <row r="2" spans="1:15" s="322" customFormat="1">
      <c r="A2" s="344" t="s">
        <v>339</v>
      </c>
      <c r="B2" s="344"/>
      <c r="C2" s="344"/>
    </row>
    <row r="3" spans="1:15" s="322" customFormat="1" ht="15" customHeight="1">
      <c r="A3" s="327" t="str">
        <f>[2]SUM!A3</f>
        <v>JANUARY 1-DECEMBER 31, 2017</v>
      </c>
      <c r="B3" s="327"/>
      <c r="C3" s="327"/>
      <c r="E3" s="1"/>
      <c r="F3" s="1"/>
    </row>
    <row r="4" spans="1:15" s="322" customFormat="1">
      <c r="A4" s="327" t="s">
        <v>1</v>
      </c>
      <c r="B4" s="327"/>
      <c r="C4" s="327"/>
      <c r="E4" s="1"/>
      <c r="F4" s="1"/>
    </row>
    <row r="5" spans="1:15" s="355" customFormat="1" ht="54.75" customHeight="1">
      <c r="A5" s="388" t="s">
        <v>2</v>
      </c>
      <c r="B5" s="389" t="s">
        <v>340</v>
      </c>
      <c r="C5" s="389" t="s">
        <v>341</v>
      </c>
      <c r="D5" s="389" t="s">
        <v>342</v>
      </c>
      <c r="E5" s="389" t="s">
        <v>343</v>
      </c>
      <c r="F5" s="389" t="s">
        <v>344</v>
      </c>
      <c r="G5" s="389" t="s">
        <v>345</v>
      </c>
      <c r="H5" s="389" t="s">
        <v>346</v>
      </c>
      <c r="I5" s="388" t="s">
        <v>347</v>
      </c>
      <c r="J5" s="388" t="s">
        <v>348</v>
      </c>
      <c r="K5" s="389" t="s">
        <v>349</v>
      </c>
      <c r="L5" s="389" t="s">
        <v>350</v>
      </c>
      <c r="M5" s="390" t="s">
        <v>351</v>
      </c>
      <c r="N5" s="389" t="s">
        <v>352</v>
      </c>
      <c r="O5" s="389" t="s">
        <v>44</v>
      </c>
    </row>
    <row r="6" spans="1:15" ht="14.25" customHeight="1">
      <c r="A6" s="182" t="s">
        <v>285</v>
      </c>
      <c r="B6" s="44">
        <f>[2]AUTO!F7</f>
        <v>467717</v>
      </c>
      <c r="C6" s="44">
        <f>[2]AUTO!K7</f>
        <v>0</v>
      </c>
      <c r="D6" s="44">
        <f>[2]AUTO!N7</f>
        <v>0</v>
      </c>
      <c r="E6" s="44">
        <f>[2]AUTO!S7</f>
        <v>0</v>
      </c>
      <c r="F6" s="44"/>
      <c r="G6" s="44">
        <f>[2]AUTO!AD7</f>
        <v>0</v>
      </c>
      <c r="H6" s="44">
        <f>[2]AUTO!AE7</f>
        <v>0</v>
      </c>
      <c r="I6" s="44">
        <f>[2]AUTO!AF7</f>
        <v>0</v>
      </c>
      <c r="J6" s="44">
        <f>[2]AUTO!AG7</f>
        <v>0</v>
      </c>
      <c r="K6" s="44">
        <f>[2]AUTO!AJ7</f>
        <v>0</v>
      </c>
      <c r="L6" s="44">
        <f>[2]AUTO!AM7</f>
        <v>0</v>
      </c>
      <c r="M6" s="44">
        <f>[2]AUTO!AQ7</f>
        <v>0</v>
      </c>
      <c r="N6" s="44">
        <f>[2]AUTO!AR7</f>
        <v>0</v>
      </c>
      <c r="O6" s="44">
        <f t="shared" ref="O6:O11" si="0">SUM(B6:N6)</f>
        <v>467717</v>
      </c>
    </row>
    <row r="7" spans="1:15">
      <c r="A7" s="22" t="s">
        <v>286</v>
      </c>
      <c r="B7" s="44">
        <f>[2]AUTO!F8</f>
        <v>45223</v>
      </c>
      <c r="C7" s="44">
        <f>[2]AUTO!K8</f>
        <v>0</v>
      </c>
      <c r="D7" s="44">
        <f>[2]AUTO!N8</f>
        <v>0</v>
      </c>
      <c r="E7" s="44">
        <f>[2]AUTO!S8</f>
        <v>0</v>
      </c>
      <c r="F7" s="44"/>
      <c r="G7" s="44">
        <f>[2]AUTO!AD8</f>
        <v>0</v>
      </c>
      <c r="H7" s="44">
        <f>[2]AUTO!AE8</f>
        <v>480</v>
      </c>
      <c r="I7" s="44">
        <f>[2]AUTO!AF8</f>
        <v>0</v>
      </c>
      <c r="J7" s="44">
        <f>[2]AUTO!AG8</f>
        <v>0</v>
      </c>
      <c r="K7" s="44">
        <f>[2]AUTO!AJ8</f>
        <v>0</v>
      </c>
      <c r="L7" s="44">
        <f>[2]AUTO!AM8</f>
        <v>0</v>
      </c>
      <c r="M7" s="44">
        <f>[2]AUTO!AQ8</f>
        <v>0</v>
      </c>
      <c r="N7" s="44">
        <f>[2]AUTO!AR8</f>
        <v>0</v>
      </c>
      <c r="O7" s="44">
        <f t="shared" si="0"/>
        <v>45703</v>
      </c>
    </row>
    <row r="8" spans="1:15">
      <c r="A8" s="22" t="s">
        <v>287</v>
      </c>
      <c r="B8" s="44">
        <f>[2]AUTO!F9</f>
        <v>6476</v>
      </c>
      <c r="C8" s="44">
        <f>[2]AUTO!K9</f>
        <v>0</v>
      </c>
      <c r="D8" s="44">
        <f>[2]AUTO!N9</f>
        <v>0</v>
      </c>
      <c r="E8" s="44">
        <f>[2]AUTO!S9</f>
        <v>0</v>
      </c>
      <c r="F8" s="44"/>
      <c r="G8" s="44">
        <f>[2]AUTO!AD9</f>
        <v>0</v>
      </c>
      <c r="H8" s="44">
        <f>[2]AUTO!AE9</f>
        <v>0</v>
      </c>
      <c r="I8" s="44">
        <f>[2]AUTO!AF9</f>
        <v>0</v>
      </c>
      <c r="J8" s="44">
        <f>[2]AUTO!AG9</f>
        <v>0</v>
      </c>
      <c r="K8" s="44">
        <f>[2]AUTO!AJ9</f>
        <v>0</v>
      </c>
      <c r="L8" s="44">
        <f>[2]AUTO!AM9</f>
        <v>0</v>
      </c>
      <c r="M8" s="44">
        <f>[2]AUTO!AQ9</f>
        <v>0</v>
      </c>
      <c r="N8" s="44">
        <f>[2]AUTO!AR9</f>
        <v>0</v>
      </c>
      <c r="O8" s="44">
        <f t="shared" si="0"/>
        <v>6476</v>
      </c>
    </row>
    <row r="9" spans="1:15">
      <c r="A9" s="22" t="s">
        <v>288</v>
      </c>
      <c r="B9" s="44">
        <f>[2]AUTO!F10</f>
        <v>340301</v>
      </c>
      <c r="C9" s="44">
        <f>[2]AUTO!K10</f>
        <v>0</v>
      </c>
      <c r="D9" s="44">
        <f>[2]AUTO!N10</f>
        <v>0</v>
      </c>
      <c r="E9" s="44">
        <f>[2]AUTO!S10</f>
        <v>2304</v>
      </c>
      <c r="F9" s="44"/>
      <c r="G9" s="44">
        <f>[2]AUTO!AD10</f>
        <v>0</v>
      </c>
      <c r="H9" s="44">
        <f>[2]AUTO!AE10</f>
        <v>0</v>
      </c>
      <c r="I9" s="44">
        <f>[2]AUTO!AF10</f>
        <v>0</v>
      </c>
      <c r="J9" s="44">
        <f>[2]AUTO!AG10</f>
        <v>0</v>
      </c>
      <c r="K9" s="44">
        <f>[2]AUTO!AJ10</f>
        <v>0</v>
      </c>
      <c r="L9" s="44">
        <f>[2]AUTO!AM10</f>
        <v>0</v>
      </c>
      <c r="M9" s="44">
        <f>[2]AUTO!AQ10</f>
        <v>0</v>
      </c>
      <c r="N9" s="44">
        <f>[2]AUTO!AR10</f>
        <v>0</v>
      </c>
      <c r="O9" s="44">
        <f t="shared" si="0"/>
        <v>342605</v>
      </c>
    </row>
    <row r="10" spans="1:15">
      <c r="A10" s="22" t="s">
        <v>289</v>
      </c>
      <c r="B10" s="44">
        <f>[2]AUTO!F11</f>
        <v>347896</v>
      </c>
      <c r="C10" s="44">
        <f>[2]AUTO!K11</f>
        <v>181919</v>
      </c>
      <c r="D10" s="44">
        <f>[2]AUTO!N11</f>
        <v>0</v>
      </c>
      <c r="E10" s="44">
        <f>[2]AUTO!S11</f>
        <v>332949</v>
      </c>
      <c r="F10" s="44"/>
      <c r="G10" s="44">
        <f>[2]AUTO!AD11</f>
        <v>0</v>
      </c>
      <c r="H10" s="44">
        <f>[2]AUTO!AE11</f>
        <v>0</v>
      </c>
      <c r="I10" s="44">
        <f>[2]AUTO!AF11</f>
        <v>0</v>
      </c>
      <c r="J10" s="44">
        <f>[2]AUTO!AG11</f>
        <v>0</v>
      </c>
      <c r="K10" s="44">
        <f>[2]AUTO!AJ11</f>
        <v>0</v>
      </c>
      <c r="L10" s="44">
        <f>[2]AUTO!AM11</f>
        <v>0</v>
      </c>
      <c r="M10" s="44">
        <f>[2]AUTO!AQ11</f>
        <v>0</v>
      </c>
      <c r="N10" s="44">
        <f>[2]AUTO!AR11</f>
        <v>0</v>
      </c>
      <c r="O10" s="44">
        <f t="shared" si="0"/>
        <v>862764</v>
      </c>
    </row>
    <row r="11" spans="1:15">
      <c r="A11" s="22" t="s">
        <v>290</v>
      </c>
      <c r="B11" s="44">
        <f>[2]AUTO!F12</f>
        <v>916423</v>
      </c>
      <c r="C11" s="44">
        <f>[2]AUTO!K12</f>
        <v>5342</v>
      </c>
      <c r="D11" s="44">
        <f>[2]AUTO!N12</f>
        <v>0</v>
      </c>
      <c r="E11" s="44">
        <f>[2]AUTO!S12</f>
        <v>0</v>
      </c>
      <c r="F11" s="44"/>
      <c r="G11" s="44">
        <f>[2]AUTO!AD12</f>
        <v>0</v>
      </c>
      <c r="H11" s="44">
        <f>[2]AUTO!AE12</f>
        <v>0</v>
      </c>
      <c r="I11" s="44">
        <f>[2]AUTO!AF12</f>
        <v>0</v>
      </c>
      <c r="J11" s="44">
        <f>[2]AUTO!AG12</f>
        <v>0</v>
      </c>
      <c r="K11" s="44">
        <f>[2]AUTO!AJ12</f>
        <v>0</v>
      </c>
      <c r="L11" s="44">
        <f>[2]AUTO!AM12</f>
        <v>0</v>
      </c>
      <c r="M11" s="44">
        <f>[2]AUTO!AQ12</f>
        <v>0</v>
      </c>
      <c r="N11" s="44">
        <f>[2]AUTO!AR12</f>
        <v>0</v>
      </c>
      <c r="O11" s="44">
        <f t="shared" si="0"/>
        <v>921765</v>
      </c>
    </row>
    <row r="12" spans="1:15">
      <c r="A12" s="82" t="s">
        <v>291</v>
      </c>
      <c r="B12" s="44">
        <f t="shared" ref="B12:N12" si="1">+B13+B14</f>
        <v>26410241</v>
      </c>
      <c r="C12" s="44">
        <f t="shared" si="1"/>
        <v>52797</v>
      </c>
      <c r="D12" s="44">
        <f t="shared" si="1"/>
        <v>7365</v>
      </c>
      <c r="E12" s="44">
        <f t="shared" si="1"/>
        <v>409524</v>
      </c>
      <c r="F12" s="44"/>
      <c r="G12" s="44">
        <f t="shared" si="1"/>
        <v>0</v>
      </c>
      <c r="H12" s="44">
        <f t="shared" si="1"/>
        <v>0</v>
      </c>
      <c r="I12" s="44">
        <f t="shared" si="1"/>
        <v>0</v>
      </c>
      <c r="J12" s="44">
        <f t="shared" si="1"/>
        <v>0</v>
      </c>
      <c r="K12" s="44">
        <f t="shared" si="1"/>
        <v>0</v>
      </c>
      <c r="L12" s="44">
        <f t="shared" si="1"/>
        <v>0</v>
      </c>
      <c r="M12" s="44">
        <f t="shared" si="1"/>
        <v>0</v>
      </c>
      <c r="N12" s="44">
        <f t="shared" si="1"/>
        <v>0</v>
      </c>
      <c r="O12" s="44">
        <f>+O13+O14</f>
        <v>26879927</v>
      </c>
    </row>
    <row r="13" spans="1:15" hidden="1">
      <c r="A13" s="82" t="s">
        <v>292</v>
      </c>
      <c r="B13" s="44">
        <f>[2]AUTO!F14</f>
        <v>48544</v>
      </c>
      <c r="C13" s="44">
        <f>[2]AUTO!K14</f>
        <v>52797</v>
      </c>
      <c r="D13" s="44">
        <f>[2]AUTO!N14</f>
        <v>7365</v>
      </c>
      <c r="E13" s="44">
        <f>[2]AUTO!S14</f>
        <v>409524</v>
      </c>
      <c r="F13" s="44"/>
      <c r="G13" s="44">
        <f>[2]AUTO!AD14</f>
        <v>0</v>
      </c>
      <c r="H13" s="44">
        <f>[2]AUTO!AE14</f>
        <v>0</v>
      </c>
      <c r="I13" s="44">
        <f>[2]AUTO!AF14</f>
        <v>0</v>
      </c>
      <c r="J13" s="44">
        <f>[2]AUTO!AG14</f>
        <v>0</v>
      </c>
      <c r="K13" s="44">
        <f>[2]AUTO!AJ14</f>
        <v>0</v>
      </c>
      <c r="L13" s="44">
        <f>[2]AUTO!AM14</f>
        <v>0</v>
      </c>
      <c r="M13" s="44">
        <f>[2]AUTO!AQ14</f>
        <v>0</v>
      </c>
      <c r="N13" s="44">
        <f>[2]AUTO!AR14</f>
        <v>0</v>
      </c>
      <c r="O13" s="44">
        <f t="shared" ref="O13:O19" si="2">SUM(B13:N13)</f>
        <v>518230</v>
      </c>
    </row>
    <row r="14" spans="1:15" hidden="1">
      <c r="A14" s="82" t="s">
        <v>293</v>
      </c>
      <c r="B14" s="44">
        <f>[2]AUTO!F15</f>
        <v>26361697</v>
      </c>
      <c r="C14" s="44">
        <f>[2]AUTO!K15</f>
        <v>0</v>
      </c>
      <c r="D14" s="44">
        <f>[2]AUTO!N15</f>
        <v>0</v>
      </c>
      <c r="E14" s="44">
        <f>[2]AUTO!S15</f>
        <v>0</v>
      </c>
      <c r="F14" s="44"/>
      <c r="G14" s="44">
        <f>[2]AUTO!AD15</f>
        <v>0</v>
      </c>
      <c r="H14" s="44">
        <f>[2]AUTO!AE15</f>
        <v>0</v>
      </c>
      <c r="I14" s="44">
        <f>[2]AUTO!AF15</f>
        <v>0</v>
      </c>
      <c r="J14" s="44">
        <f>[2]AUTO!AG15</f>
        <v>0</v>
      </c>
      <c r="K14" s="44">
        <f>[2]AUTO!AJ15</f>
        <v>0</v>
      </c>
      <c r="L14" s="44">
        <f>[2]AUTO!AM15</f>
        <v>0</v>
      </c>
      <c r="M14" s="44">
        <f>[2]AUTO!AQ15</f>
        <v>0</v>
      </c>
      <c r="N14" s="44">
        <f>[2]AUTO!AR15</f>
        <v>0</v>
      </c>
      <c r="O14" s="44">
        <f t="shared" si="2"/>
        <v>26361697</v>
      </c>
    </row>
    <row r="15" spans="1:15">
      <c r="A15" s="82" t="s">
        <v>294</v>
      </c>
      <c r="B15" s="44">
        <f>[2]AUTO!F16</f>
        <v>2945194</v>
      </c>
      <c r="C15" s="44">
        <f>[2]AUTO!K16</f>
        <v>0</v>
      </c>
      <c r="D15" s="44">
        <f>[2]AUTO!N16</f>
        <v>0</v>
      </c>
      <c r="E15" s="44">
        <f>[2]AUTO!S16</f>
        <v>0</v>
      </c>
      <c r="F15" s="44"/>
      <c r="G15" s="44">
        <f>[2]AUTO!AD16</f>
        <v>0</v>
      </c>
      <c r="H15" s="44">
        <f>[2]AUTO!AE16</f>
        <v>0</v>
      </c>
      <c r="I15" s="44">
        <f>[2]AUTO!AF16</f>
        <v>0</v>
      </c>
      <c r="J15" s="44">
        <f>[2]AUTO!AG16</f>
        <v>0</v>
      </c>
      <c r="K15" s="44">
        <f>[2]AUTO!AJ16</f>
        <v>0</v>
      </c>
      <c r="L15" s="44">
        <f>[2]AUTO!AM16</f>
        <v>0</v>
      </c>
      <c r="M15" s="44">
        <f>[2]AUTO!AQ16</f>
        <v>0</v>
      </c>
      <c r="N15" s="44">
        <f>[2]AUTO!AR16</f>
        <v>0</v>
      </c>
      <c r="O15" s="44">
        <f t="shared" si="2"/>
        <v>2945194</v>
      </c>
    </row>
    <row r="16" spans="1:15">
      <c r="A16" s="82" t="s">
        <v>295</v>
      </c>
      <c r="B16" s="44">
        <f>[2]AUTO!F17</f>
        <v>38349</v>
      </c>
      <c r="C16" s="44">
        <f>[2]AUTO!K17</f>
        <v>0</v>
      </c>
      <c r="D16" s="44">
        <f>[2]AUTO!N17</f>
        <v>147569</v>
      </c>
      <c r="E16" s="44">
        <f>[2]AUTO!S17</f>
        <v>1497740</v>
      </c>
      <c r="F16" s="44"/>
      <c r="G16" s="44">
        <f>[2]AUTO!AD17</f>
        <v>0</v>
      </c>
      <c r="H16" s="44">
        <f>[2]AUTO!AE17</f>
        <v>0</v>
      </c>
      <c r="I16" s="44">
        <f>[2]AUTO!AF17</f>
        <v>0</v>
      </c>
      <c r="J16" s="44">
        <f>[2]AUTO!AG17</f>
        <v>0</v>
      </c>
      <c r="K16" s="44">
        <f>[2]AUTO!AJ17</f>
        <v>0</v>
      </c>
      <c r="L16" s="44">
        <f>[2]AUTO!AM17</f>
        <v>0</v>
      </c>
      <c r="M16" s="44">
        <f>[2]AUTO!AQ17</f>
        <v>0</v>
      </c>
      <c r="N16" s="44">
        <f>[2]AUTO!AR17</f>
        <v>0</v>
      </c>
      <c r="O16" s="44">
        <f t="shared" si="2"/>
        <v>1683658</v>
      </c>
    </row>
    <row r="17" spans="1:15">
      <c r="A17" s="82" t="s">
        <v>296</v>
      </c>
      <c r="B17" s="44">
        <f>[2]AUTO!F18</f>
        <v>639993</v>
      </c>
      <c r="C17" s="44">
        <f>[2]AUTO!K18</f>
        <v>13832</v>
      </c>
      <c r="D17" s="44">
        <f>[2]AUTO!N18</f>
        <v>12052</v>
      </c>
      <c r="E17" s="44">
        <f>[2]AUTO!S18</f>
        <v>101331</v>
      </c>
      <c r="F17" s="44"/>
      <c r="G17" s="44">
        <f>[2]AUTO!AD18</f>
        <v>0</v>
      </c>
      <c r="H17" s="44">
        <f>[2]AUTO!AE18</f>
        <v>0</v>
      </c>
      <c r="I17" s="44">
        <f>[2]AUTO!AF18</f>
        <v>0</v>
      </c>
      <c r="J17" s="44">
        <f>[2]AUTO!AG18</f>
        <v>0</v>
      </c>
      <c r="K17" s="44">
        <f>[2]AUTO!AJ18</f>
        <v>0</v>
      </c>
      <c r="L17" s="44">
        <f>[2]AUTO!AM18</f>
        <v>0</v>
      </c>
      <c r="M17" s="44">
        <f>[2]AUTO!AQ18</f>
        <v>0</v>
      </c>
      <c r="N17" s="44">
        <f>[2]AUTO!AR18</f>
        <v>0</v>
      </c>
      <c r="O17" s="44">
        <f t="shared" si="2"/>
        <v>767208</v>
      </c>
    </row>
    <row r="18" spans="1:15">
      <c r="A18" s="82" t="s">
        <v>297</v>
      </c>
      <c r="B18" s="44">
        <f>[2]AUTO!F19</f>
        <v>564444</v>
      </c>
      <c r="C18" s="44">
        <f>[2]AUTO!K19</f>
        <v>0</v>
      </c>
      <c r="D18" s="44">
        <f>[2]AUTO!N19</f>
        <v>4944254</v>
      </c>
      <c r="E18" s="44">
        <f>[2]AUTO!S19</f>
        <v>1431728</v>
      </c>
      <c r="F18" s="44"/>
      <c r="G18" s="44">
        <f>[2]AUTO!AD19</f>
        <v>0</v>
      </c>
      <c r="H18" s="44">
        <f>[2]AUTO!AE19</f>
        <v>0</v>
      </c>
      <c r="I18" s="44">
        <f>[2]AUTO!AF19</f>
        <v>0</v>
      </c>
      <c r="J18" s="44">
        <f>[2]AUTO!AG19</f>
        <v>0</v>
      </c>
      <c r="K18" s="44">
        <f>[2]AUTO!AJ19</f>
        <v>0</v>
      </c>
      <c r="L18" s="44">
        <f>[2]AUTO!AM19</f>
        <v>0</v>
      </c>
      <c r="M18" s="44">
        <f>[2]AUTO!AQ19</f>
        <v>0</v>
      </c>
      <c r="N18" s="44">
        <f>[2]AUTO!AR19</f>
        <v>0</v>
      </c>
      <c r="O18" s="44">
        <f t="shared" si="2"/>
        <v>6940426</v>
      </c>
    </row>
    <row r="19" spans="1:15">
      <c r="A19" s="82" t="s">
        <v>298</v>
      </c>
      <c r="B19" s="44">
        <f>[2]AUTO!F20</f>
        <v>127631</v>
      </c>
      <c r="C19" s="44">
        <f>[2]AUTO!K20</f>
        <v>0</v>
      </c>
      <c r="D19" s="44">
        <f>[2]AUTO!N20</f>
        <v>0</v>
      </c>
      <c r="E19" s="44">
        <f>[2]AUTO!S20</f>
        <v>0</v>
      </c>
      <c r="F19" s="44"/>
      <c r="G19" s="44">
        <f>[2]AUTO!AD20</f>
        <v>0</v>
      </c>
      <c r="H19" s="44">
        <f>[2]AUTO!AE20</f>
        <v>0</v>
      </c>
      <c r="I19" s="44">
        <f>[2]AUTO!AF20</f>
        <v>0</v>
      </c>
      <c r="J19" s="44">
        <f>[2]AUTO!AG20</f>
        <v>0</v>
      </c>
      <c r="K19" s="44">
        <f>[2]AUTO!AJ20</f>
        <v>0</v>
      </c>
      <c r="L19" s="44">
        <f>[2]AUTO!AM20</f>
        <v>0</v>
      </c>
      <c r="M19" s="44">
        <f>[2]AUTO!AQ20</f>
        <v>0</v>
      </c>
      <c r="N19" s="44">
        <f>[2]AUTO!AR20</f>
        <v>0</v>
      </c>
      <c r="O19" s="44">
        <f t="shared" si="2"/>
        <v>127631</v>
      </c>
    </row>
    <row r="20" spans="1:15" ht="12.75" customHeight="1">
      <c r="A20" s="82" t="s">
        <v>299</v>
      </c>
      <c r="B20" s="44">
        <f t="shared" ref="B20:N20" si="3">+B21+B22</f>
        <v>2075409</v>
      </c>
      <c r="C20" s="44">
        <f t="shared" si="3"/>
        <v>70331</v>
      </c>
      <c r="D20" s="44">
        <f t="shared" si="3"/>
        <v>298782</v>
      </c>
      <c r="E20" s="44">
        <f t="shared" si="3"/>
        <v>1029262</v>
      </c>
      <c r="F20" s="44"/>
      <c r="G20" s="44">
        <f t="shared" si="3"/>
        <v>0</v>
      </c>
      <c r="H20" s="44">
        <f t="shared" si="3"/>
        <v>0</v>
      </c>
      <c r="I20" s="44">
        <f t="shared" si="3"/>
        <v>0</v>
      </c>
      <c r="J20" s="44">
        <f t="shared" si="3"/>
        <v>0</v>
      </c>
      <c r="K20" s="44">
        <f t="shared" si="3"/>
        <v>0</v>
      </c>
      <c r="L20" s="44">
        <f t="shared" si="3"/>
        <v>0</v>
      </c>
      <c r="M20" s="44">
        <f t="shared" si="3"/>
        <v>0</v>
      </c>
      <c r="N20" s="44">
        <f t="shared" si="3"/>
        <v>0</v>
      </c>
      <c r="O20" s="44">
        <f>+O21+O22</f>
        <v>3473784</v>
      </c>
    </row>
    <row r="21" spans="1:15" hidden="1">
      <c r="A21" s="82" t="s">
        <v>292</v>
      </c>
      <c r="B21" s="44">
        <f>[2]AUTO!F22</f>
        <v>601447</v>
      </c>
      <c r="C21" s="44">
        <f>[2]AUTO!K22</f>
        <v>69536</v>
      </c>
      <c r="D21" s="44">
        <f>[2]AUTO!N22</f>
        <v>298782</v>
      </c>
      <c r="E21" s="44">
        <f>[2]AUTO!S22</f>
        <v>1029262</v>
      </c>
      <c r="F21" s="44"/>
      <c r="G21" s="44">
        <f>[2]AUTO!AD22</f>
        <v>0</v>
      </c>
      <c r="H21" s="44">
        <f>[2]AUTO!AE22</f>
        <v>0</v>
      </c>
      <c r="I21" s="44">
        <f>[2]AUTO!AF22</f>
        <v>0</v>
      </c>
      <c r="J21" s="44">
        <f>[2]AUTO!AG22</f>
        <v>0</v>
      </c>
      <c r="K21" s="44">
        <f>[2]AUTO!AJ22</f>
        <v>0</v>
      </c>
      <c r="L21" s="44">
        <f>[2]AUTO!AM22</f>
        <v>0</v>
      </c>
      <c r="M21" s="44">
        <f>[2]AUTO!AQ22</f>
        <v>0</v>
      </c>
      <c r="N21" s="44">
        <f>[2]AUTO!AR22</f>
        <v>0</v>
      </c>
      <c r="O21" s="44">
        <f>SUM(B21:N21)</f>
        <v>1999027</v>
      </c>
    </row>
    <row r="22" spans="1:15" hidden="1">
      <c r="A22" s="82" t="s">
        <v>293</v>
      </c>
      <c r="B22" s="44">
        <f>[2]AUTO!F23</f>
        <v>1473962</v>
      </c>
      <c r="C22" s="44">
        <f>[2]AUTO!K23</f>
        <v>795</v>
      </c>
      <c r="D22" s="44">
        <f>[2]AUTO!N23</f>
        <v>0</v>
      </c>
      <c r="E22" s="44">
        <f>[2]AUTO!S23</f>
        <v>0</v>
      </c>
      <c r="F22" s="44"/>
      <c r="G22" s="44">
        <f>[2]AUTO!AD23</f>
        <v>0</v>
      </c>
      <c r="H22" s="44">
        <f>[2]AUTO!AE23</f>
        <v>0</v>
      </c>
      <c r="I22" s="44">
        <f>[2]AUTO!AF23</f>
        <v>0</v>
      </c>
      <c r="J22" s="44">
        <f>[2]AUTO!AG23</f>
        <v>0</v>
      </c>
      <c r="K22" s="44">
        <f>[2]AUTO!AJ23</f>
        <v>0</v>
      </c>
      <c r="L22" s="44">
        <f>[2]AUTO!AM23</f>
        <v>0</v>
      </c>
      <c r="M22" s="44">
        <f>[2]AUTO!AQ23</f>
        <v>0</v>
      </c>
      <c r="N22" s="44">
        <f>[2]AUTO!AR23</f>
        <v>0</v>
      </c>
      <c r="O22" s="44">
        <f>SUM(B22:N22)</f>
        <v>1474757</v>
      </c>
    </row>
    <row r="23" spans="1:15">
      <c r="A23" s="82" t="s">
        <v>76</v>
      </c>
      <c r="B23" s="44">
        <f>[2]AUTO!F24</f>
        <v>59586</v>
      </c>
      <c r="C23" s="44">
        <f>[2]AUTO!K24</f>
        <v>189753</v>
      </c>
      <c r="D23" s="44">
        <f>[2]AUTO!N24</f>
        <v>0</v>
      </c>
      <c r="E23" s="44">
        <f>[2]AUTO!S24</f>
        <v>0</v>
      </c>
      <c r="F23" s="44"/>
      <c r="G23" s="44">
        <f>[2]AUTO!AD24</f>
        <v>0</v>
      </c>
      <c r="H23" s="44">
        <f>[2]AUTO!AE24</f>
        <v>0</v>
      </c>
      <c r="I23" s="44">
        <f>[2]AUTO!AF24</f>
        <v>0</v>
      </c>
      <c r="J23" s="44">
        <f>[2]AUTO!AG24</f>
        <v>0</v>
      </c>
      <c r="K23" s="44">
        <f>[2]AUTO!AJ24</f>
        <v>0</v>
      </c>
      <c r="L23" s="44">
        <f>[2]AUTO!AM24</f>
        <v>0</v>
      </c>
      <c r="M23" s="44">
        <f>[2]AUTO!AQ24</f>
        <v>0</v>
      </c>
      <c r="N23" s="44">
        <f>[2]AUTO!AR24</f>
        <v>0</v>
      </c>
      <c r="O23" s="44">
        <f>SUM(B23:N23)</f>
        <v>249339</v>
      </c>
    </row>
    <row r="24" spans="1:15">
      <c r="A24" s="82" t="s">
        <v>300</v>
      </c>
      <c r="B24" s="44">
        <f>[2]AUTO!F25</f>
        <v>523325</v>
      </c>
      <c r="C24" s="44">
        <f>[2]AUTO!K25</f>
        <v>13870</v>
      </c>
      <c r="D24" s="44">
        <f>[2]AUTO!N25</f>
        <v>25899</v>
      </c>
      <c r="E24" s="44">
        <f>[2]AUTO!S25</f>
        <v>2565612</v>
      </c>
      <c r="F24" s="44"/>
      <c r="G24" s="44">
        <f>[2]AUTO!AD25</f>
        <v>0</v>
      </c>
      <c r="H24" s="44">
        <f>[2]AUTO!AE25</f>
        <v>0</v>
      </c>
      <c r="I24" s="44">
        <f>[2]AUTO!AF25</f>
        <v>0</v>
      </c>
      <c r="J24" s="44">
        <f>[2]AUTO!AG25</f>
        <v>0</v>
      </c>
      <c r="K24" s="44">
        <f>[2]AUTO!AJ25</f>
        <v>0</v>
      </c>
      <c r="L24" s="44">
        <f>[2]AUTO!AM25</f>
        <v>0</v>
      </c>
      <c r="M24" s="44">
        <f>[2]AUTO!AQ25</f>
        <v>0</v>
      </c>
      <c r="N24" s="44">
        <f>[2]AUTO!AR25</f>
        <v>0</v>
      </c>
      <c r="O24" s="44">
        <f>SUM(B24:N24)</f>
        <v>3128706</v>
      </c>
    </row>
    <row r="25" spans="1:15">
      <c r="A25" s="82" t="s">
        <v>301</v>
      </c>
      <c r="B25" s="44">
        <f>[2]AUTO!F26</f>
        <v>607984</v>
      </c>
      <c r="C25" s="44">
        <f>[2]AUTO!K26</f>
        <v>0</v>
      </c>
      <c r="D25" s="44">
        <f>[2]AUTO!N26</f>
        <v>0</v>
      </c>
      <c r="E25" s="44">
        <f>[2]AUTO!S26</f>
        <v>475273</v>
      </c>
      <c r="F25" s="44"/>
      <c r="G25" s="44">
        <f>[2]AUTO!AD26</f>
        <v>0</v>
      </c>
      <c r="H25" s="44">
        <f>[2]AUTO!AE26</f>
        <v>0</v>
      </c>
      <c r="I25" s="44">
        <f>[2]AUTO!AF26</f>
        <v>0</v>
      </c>
      <c r="J25" s="44">
        <f>[2]AUTO!AG26</f>
        <v>0</v>
      </c>
      <c r="K25" s="44">
        <f>[2]AUTO!AJ26</f>
        <v>13365</v>
      </c>
      <c r="L25" s="44">
        <f>[2]AUTO!AM26</f>
        <v>0</v>
      </c>
      <c r="M25" s="44">
        <f>[2]AUTO!AQ26</f>
        <v>0</v>
      </c>
      <c r="N25" s="44">
        <f>[2]AUTO!AR26</f>
        <v>0</v>
      </c>
      <c r="O25" s="44">
        <f>SUM(B25:N25)</f>
        <v>1096622</v>
      </c>
    </row>
    <row r="26" spans="1:15">
      <c r="A26" s="82" t="s">
        <v>302</v>
      </c>
      <c r="B26" s="44">
        <f t="shared" ref="B26:N26" si="4">+B27+B28</f>
        <v>216645</v>
      </c>
      <c r="C26" s="44">
        <f t="shared" si="4"/>
        <v>0</v>
      </c>
      <c r="D26" s="44">
        <f t="shared" si="4"/>
        <v>0</v>
      </c>
      <c r="E26" s="44">
        <f t="shared" si="4"/>
        <v>76939</v>
      </c>
      <c r="F26" s="44"/>
      <c r="G26" s="44">
        <f t="shared" si="4"/>
        <v>0</v>
      </c>
      <c r="H26" s="44">
        <f t="shared" si="4"/>
        <v>0</v>
      </c>
      <c r="I26" s="44">
        <f t="shared" si="4"/>
        <v>0</v>
      </c>
      <c r="J26" s="44">
        <f t="shared" si="4"/>
        <v>0</v>
      </c>
      <c r="K26" s="44">
        <f t="shared" si="4"/>
        <v>19874</v>
      </c>
      <c r="L26" s="44">
        <f t="shared" si="4"/>
        <v>0</v>
      </c>
      <c r="M26" s="44">
        <f t="shared" si="4"/>
        <v>0</v>
      </c>
      <c r="N26" s="44">
        <f t="shared" si="4"/>
        <v>0</v>
      </c>
      <c r="O26" s="44">
        <f>+O27+O28</f>
        <v>313458</v>
      </c>
    </row>
    <row r="27" spans="1:15" hidden="1">
      <c r="A27" s="82" t="s">
        <v>292</v>
      </c>
      <c r="B27" s="44">
        <f>[2]AUTO!F28</f>
        <v>216645</v>
      </c>
      <c r="C27" s="44">
        <f>[2]AUTO!K28</f>
        <v>0</v>
      </c>
      <c r="D27" s="44">
        <f>[2]AUTO!N28</f>
        <v>0</v>
      </c>
      <c r="E27" s="44">
        <f>[2]AUTO!S28</f>
        <v>76939</v>
      </c>
      <c r="F27" s="44"/>
      <c r="G27" s="44">
        <f>[2]AUTO!AD28</f>
        <v>0</v>
      </c>
      <c r="H27" s="44">
        <f>[2]AUTO!AE28</f>
        <v>0</v>
      </c>
      <c r="I27" s="44">
        <f>[2]AUTO!AF28</f>
        <v>0</v>
      </c>
      <c r="J27" s="44">
        <f>[2]AUTO!AG28</f>
        <v>0</v>
      </c>
      <c r="K27" s="44">
        <f>[2]AUTO!AJ28</f>
        <v>19874</v>
      </c>
      <c r="L27" s="44">
        <f>[2]AUTO!AM28</f>
        <v>0</v>
      </c>
      <c r="M27" s="44">
        <f>[2]AUTO!AQ28</f>
        <v>0</v>
      </c>
      <c r="N27" s="44">
        <f>[2]AUTO!AR28</f>
        <v>0</v>
      </c>
      <c r="O27" s="44">
        <f>SUM(B27:N27)</f>
        <v>313458</v>
      </c>
    </row>
    <row r="28" spans="1:15" hidden="1">
      <c r="A28" s="82" t="s">
        <v>293</v>
      </c>
      <c r="B28" s="44">
        <f>[2]AUTO!F29</f>
        <v>0</v>
      </c>
      <c r="C28" s="44">
        <f>[2]AUTO!K29</f>
        <v>0</v>
      </c>
      <c r="D28" s="44">
        <f>[2]AUTO!N29</f>
        <v>0</v>
      </c>
      <c r="E28" s="44">
        <f>[2]AUTO!S29</f>
        <v>0</v>
      </c>
      <c r="F28" s="44"/>
      <c r="G28" s="44">
        <f>[2]AUTO!AD29</f>
        <v>0</v>
      </c>
      <c r="H28" s="44">
        <f>[2]AUTO!AE29</f>
        <v>0</v>
      </c>
      <c r="I28" s="44">
        <f>[2]AUTO!AF29</f>
        <v>0</v>
      </c>
      <c r="J28" s="44">
        <f>[2]AUTO!AG29</f>
        <v>0</v>
      </c>
      <c r="K28" s="44">
        <f>[2]AUTO!AJ29</f>
        <v>0</v>
      </c>
      <c r="L28" s="44">
        <f>[2]AUTO!AM29</f>
        <v>0</v>
      </c>
      <c r="M28" s="44">
        <f>[2]AUTO!AQ29</f>
        <v>0</v>
      </c>
      <c r="N28" s="44">
        <f>[2]AUTO!AR29</f>
        <v>0</v>
      </c>
      <c r="O28" s="44">
        <f>SUM(B28:N28)</f>
        <v>0</v>
      </c>
    </row>
    <row r="29" spans="1:15">
      <c r="A29" s="82" t="s">
        <v>303</v>
      </c>
      <c r="B29" s="44">
        <f>[2]AUTO!F30</f>
        <v>271909</v>
      </c>
      <c r="C29" s="44">
        <f>[2]AUTO!K30</f>
        <v>0</v>
      </c>
      <c r="D29" s="44">
        <f>[2]AUTO!N30</f>
        <v>1055033</v>
      </c>
      <c r="E29" s="44">
        <f>[2]AUTO!S30</f>
        <v>0</v>
      </c>
      <c r="F29" s="44"/>
      <c r="G29" s="44">
        <f>[2]AUTO!AD30</f>
        <v>0</v>
      </c>
      <c r="H29" s="44">
        <f>[2]AUTO!AE30</f>
        <v>0</v>
      </c>
      <c r="I29" s="44">
        <f>[2]AUTO!AF30</f>
        <v>0</v>
      </c>
      <c r="J29" s="44">
        <f>[2]AUTO!AG30</f>
        <v>0</v>
      </c>
      <c r="K29" s="44">
        <f>[2]AUTO!AJ30</f>
        <v>696258</v>
      </c>
      <c r="L29" s="44">
        <f>[2]AUTO!AM30</f>
        <v>2942313</v>
      </c>
      <c r="M29" s="44">
        <f>[2]AUTO!AQ30</f>
        <v>0</v>
      </c>
      <c r="N29" s="44">
        <f>[2]AUTO!AR30</f>
        <v>0</v>
      </c>
      <c r="O29" s="44">
        <f>SUM(B29:N29)</f>
        <v>4965513</v>
      </c>
    </row>
    <row r="30" spans="1:15">
      <c r="A30" s="82" t="s">
        <v>304</v>
      </c>
      <c r="B30" s="44">
        <f t="shared" ref="B30:N30" si="5">+B31+B32</f>
        <v>683966</v>
      </c>
      <c r="C30" s="44">
        <f t="shared" si="5"/>
        <v>35204</v>
      </c>
      <c r="D30" s="44">
        <f t="shared" si="5"/>
        <v>2387</v>
      </c>
      <c r="E30" s="44">
        <f t="shared" si="5"/>
        <v>0</v>
      </c>
      <c r="F30" s="44">
        <f t="shared" si="5"/>
        <v>12395940</v>
      </c>
      <c r="G30" s="44">
        <f t="shared" si="5"/>
        <v>0</v>
      </c>
      <c r="H30" s="44">
        <f t="shared" si="5"/>
        <v>0</v>
      </c>
      <c r="I30" s="44">
        <f t="shared" si="5"/>
        <v>0</v>
      </c>
      <c r="J30" s="44">
        <f t="shared" si="5"/>
        <v>0</v>
      </c>
      <c r="K30" s="44">
        <f t="shared" si="5"/>
        <v>0</v>
      </c>
      <c r="L30" s="44">
        <f t="shared" si="5"/>
        <v>0</v>
      </c>
      <c r="M30" s="44">
        <f t="shared" si="5"/>
        <v>0</v>
      </c>
      <c r="N30" s="44">
        <f t="shared" si="5"/>
        <v>0</v>
      </c>
      <c r="O30" s="44">
        <f>+O31+O32</f>
        <v>13117497</v>
      </c>
    </row>
    <row r="31" spans="1:15" hidden="1">
      <c r="A31" s="82" t="s">
        <v>292</v>
      </c>
      <c r="B31" s="44">
        <f>[2]AUTO!F32</f>
        <v>121154</v>
      </c>
      <c r="C31" s="44">
        <f>[2]AUTO!K32</f>
        <v>35204</v>
      </c>
      <c r="D31" s="44">
        <f>[2]AUTO!N32</f>
        <v>2387</v>
      </c>
      <c r="E31" s="44">
        <f>[2]AUTO!S32</f>
        <v>0</v>
      </c>
      <c r="F31" s="44">
        <f>[2]AUTO!W32</f>
        <v>12395940</v>
      </c>
      <c r="G31" s="44">
        <f>[2]AUTO!AD32</f>
        <v>0</v>
      </c>
      <c r="H31" s="44">
        <f>[2]AUTO!AE32</f>
        <v>0</v>
      </c>
      <c r="I31" s="44">
        <f>[2]AUTO!AF32</f>
        <v>0</v>
      </c>
      <c r="J31" s="44">
        <f>[2]AUTO!AG32</f>
        <v>0</v>
      </c>
      <c r="K31" s="44">
        <f>[2]AUTO!AJ32</f>
        <v>0</v>
      </c>
      <c r="L31" s="44">
        <f>[2]AUTO!AM32</f>
        <v>0</v>
      </c>
      <c r="M31" s="44">
        <f>[2]AUTO!AQ32</f>
        <v>0</v>
      </c>
      <c r="N31" s="44">
        <f>[2]AUTO!AR32</f>
        <v>0</v>
      </c>
      <c r="O31" s="44">
        <f t="shared" ref="O31:O47" si="6">SUM(B31:N31)</f>
        <v>12554685</v>
      </c>
    </row>
    <row r="32" spans="1:15" hidden="1">
      <c r="A32" s="82" t="s">
        <v>293</v>
      </c>
      <c r="B32" s="44">
        <f>[2]AUTO!F33</f>
        <v>562812</v>
      </c>
      <c r="C32" s="44">
        <f>[2]AUTO!K33</f>
        <v>0</v>
      </c>
      <c r="D32" s="44">
        <f>[2]AUTO!N33</f>
        <v>0</v>
      </c>
      <c r="E32" s="44">
        <f>[2]AUTO!S33</f>
        <v>0</v>
      </c>
      <c r="F32" s="44">
        <f>[2]AUTO!W33</f>
        <v>0</v>
      </c>
      <c r="G32" s="44">
        <f>[2]AUTO!AD33</f>
        <v>0</v>
      </c>
      <c r="H32" s="44">
        <f>[2]AUTO!AE33</f>
        <v>0</v>
      </c>
      <c r="I32" s="44">
        <f>[2]AUTO!AF33</f>
        <v>0</v>
      </c>
      <c r="J32" s="44">
        <f>[2]AUTO!AG33</f>
        <v>0</v>
      </c>
      <c r="K32" s="44">
        <f>[2]AUTO!AJ33</f>
        <v>0</v>
      </c>
      <c r="L32" s="44">
        <f>[2]AUTO!AM33</f>
        <v>0</v>
      </c>
      <c r="M32" s="44">
        <f>[2]AUTO!AQ33</f>
        <v>0</v>
      </c>
      <c r="N32" s="44">
        <f>[2]AUTO!AR33</f>
        <v>0</v>
      </c>
      <c r="O32" s="44">
        <f t="shared" si="6"/>
        <v>562812</v>
      </c>
    </row>
    <row r="33" spans="1:15">
      <c r="A33" s="82" t="s">
        <v>305</v>
      </c>
      <c r="B33" s="44">
        <f>[2]AUTO!F34</f>
        <v>203883</v>
      </c>
      <c r="C33" s="44">
        <f>[2]AUTO!K34</f>
        <v>3663</v>
      </c>
      <c r="D33" s="44">
        <f>[2]AUTO!N34</f>
        <v>12317</v>
      </c>
      <c r="E33" s="44">
        <f>[2]AUTO!S34</f>
        <v>0</v>
      </c>
      <c r="F33" s="44"/>
      <c r="G33" s="44">
        <f>[2]AUTO!AD34</f>
        <v>0</v>
      </c>
      <c r="H33" s="44">
        <f>[2]AUTO!AE34</f>
        <v>0</v>
      </c>
      <c r="I33" s="44">
        <f>[2]AUTO!AF34</f>
        <v>0</v>
      </c>
      <c r="J33" s="44">
        <f>[2]AUTO!AG34</f>
        <v>0</v>
      </c>
      <c r="K33" s="44">
        <f>[2]AUTO!AJ34</f>
        <v>0</v>
      </c>
      <c r="L33" s="44">
        <f>[2]AUTO!AM34</f>
        <v>0</v>
      </c>
      <c r="M33" s="44">
        <f>[2]AUTO!AQ34</f>
        <v>0</v>
      </c>
      <c r="N33" s="44">
        <f>[2]AUTO!AR34</f>
        <v>0</v>
      </c>
      <c r="O33" s="44">
        <f t="shared" si="6"/>
        <v>219863</v>
      </c>
    </row>
    <row r="34" spans="1:15">
      <c r="A34" s="82" t="s">
        <v>306</v>
      </c>
      <c r="B34" s="44">
        <f>[2]AUTO!F35</f>
        <v>116322</v>
      </c>
      <c r="C34" s="44">
        <f>[2]AUTO!K35</f>
        <v>257813</v>
      </c>
      <c r="D34" s="44">
        <f>[2]AUTO!N35</f>
        <v>26286</v>
      </c>
      <c r="E34" s="44">
        <f>[2]AUTO!S35</f>
        <v>0</v>
      </c>
      <c r="F34" s="44"/>
      <c r="G34" s="44">
        <f>[2]AUTO!AD35</f>
        <v>0</v>
      </c>
      <c r="H34" s="44">
        <f>[2]AUTO!AE35</f>
        <v>0</v>
      </c>
      <c r="I34" s="44">
        <f>[2]AUTO!AF35</f>
        <v>0</v>
      </c>
      <c r="J34" s="44">
        <f>[2]AUTO!AG35</f>
        <v>0</v>
      </c>
      <c r="K34" s="44">
        <f>[2]AUTO!AJ35</f>
        <v>14987</v>
      </c>
      <c r="L34" s="44">
        <f>[2]AUTO!AM35</f>
        <v>0</v>
      </c>
      <c r="M34" s="44">
        <f>[2]AUTO!AQ35</f>
        <v>0</v>
      </c>
      <c r="N34" s="44">
        <f>[2]AUTO!AR35</f>
        <v>0</v>
      </c>
      <c r="O34" s="44">
        <f t="shared" si="6"/>
        <v>415408</v>
      </c>
    </row>
    <row r="35" spans="1:15">
      <c r="A35" s="82" t="s">
        <v>307</v>
      </c>
      <c r="B35" s="44">
        <f>[2]AUTO!F36</f>
        <v>33057</v>
      </c>
      <c r="C35" s="44">
        <f>[2]AUTO!K36</f>
        <v>0</v>
      </c>
      <c r="D35" s="44">
        <f>[2]AUTO!N36</f>
        <v>0</v>
      </c>
      <c r="E35" s="44">
        <f>[2]AUTO!S36</f>
        <v>0</v>
      </c>
      <c r="F35" s="44"/>
      <c r="G35" s="44">
        <f>[2]AUTO!AD36</f>
        <v>0</v>
      </c>
      <c r="H35" s="44">
        <f>[2]AUTO!AE36</f>
        <v>0</v>
      </c>
      <c r="I35" s="44">
        <f>[2]AUTO!AF36</f>
        <v>0</v>
      </c>
      <c r="J35" s="44">
        <f>[2]AUTO!AG36</f>
        <v>0</v>
      </c>
      <c r="K35" s="44">
        <f>[2]AUTO!AJ36</f>
        <v>0</v>
      </c>
      <c r="L35" s="44">
        <f>[2]AUTO!AM36</f>
        <v>0</v>
      </c>
      <c r="M35" s="44">
        <f>[2]AUTO!AQ36</f>
        <v>0</v>
      </c>
      <c r="N35" s="44">
        <f>[2]AUTO!AR36</f>
        <v>0</v>
      </c>
      <c r="O35" s="44">
        <f t="shared" si="6"/>
        <v>33057</v>
      </c>
    </row>
    <row r="36" spans="1:15">
      <c r="A36" s="82" t="s">
        <v>308</v>
      </c>
      <c r="B36" s="44">
        <f>[2]AUTO!F37</f>
        <v>131425</v>
      </c>
      <c r="C36" s="44">
        <f>[2]AUTO!K37</f>
        <v>0</v>
      </c>
      <c r="D36" s="44">
        <f>[2]AUTO!N37</f>
        <v>0</v>
      </c>
      <c r="E36" s="44">
        <f>[2]AUTO!S37</f>
        <v>24721</v>
      </c>
      <c r="F36" s="44"/>
      <c r="G36" s="44">
        <f>[2]AUTO!AD37</f>
        <v>0</v>
      </c>
      <c r="H36" s="44">
        <f>[2]AUTO!AE37</f>
        <v>0</v>
      </c>
      <c r="I36" s="44">
        <f>[2]AUTO!AF37</f>
        <v>0</v>
      </c>
      <c r="J36" s="44">
        <f>[2]AUTO!AG37</f>
        <v>0</v>
      </c>
      <c r="K36" s="44">
        <f>[2]AUTO!AJ37</f>
        <v>0</v>
      </c>
      <c r="L36" s="44">
        <f>[2]AUTO!AM37</f>
        <v>0</v>
      </c>
      <c r="M36" s="44">
        <f>[2]AUTO!AQ37</f>
        <v>0</v>
      </c>
      <c r="N36" s="44">
        <f>[2]AUTO!AR37</f>
        <v>0</v>
      </c>
      <c r="O36" s="44">
        <f t="shared" si="6"/>
        <v>156146</v>
      </c>
    </row>
    <row r="37" spans="1:15">
      <c r="A37" s="82" t="s">
        <v>309</v>
      </c>
      <c r="B37" s="44">
        <f>[2]AUTO!F38</f>
        <v>166658</v>
      </c>
      <c r="C37" s="44">
        <f>[2]AUTO!K38</f>
        <v>0</v>
      </c>
      <c r="D37" s="44">
        <f>[2]AUTO!N38</f>
        <v>1827567</v>
      </c>
      <c r="E37" s="44">
        <f>[2]AUTO!S38</f>
        <v>1358724</v>
      </c>
      <c r="F37" s="44">
        <f>[2]AUTO!W38</f>
        <v>727461</v>
      </c>
      <c r="G37" s="44">
        <f>[2]AUTO!AD38</f>
        <v>0</v>
      </c>
      <c r="H37" s="44">
        <f>[2]AUTO!AE38</f>
        <v>0</v>
      </c>
      <c r="I37" s="44">
        <f>[2]AUTO!AF38</f>
        <v>0</v>
      </c>
      <c r="J37" s="44">
        <f>[2]AUTO!AG38</f>
        <v>0</v>
      </c>
      <c r="K37" s="44">
        <f>[2]AUTO!AJ38</f>
        <v>0</v>
      </c>
      <c r="L37" s="44">
        <f>[2]AUTO!AM38</f>
        <v>0</v>
      </c>
      <c r="M37" s="44">
        <f>[2]AUTO!AQ38</f>
        <v>0</v>
      </c>
      <c r="N37" s="44">
        <f>[2]AUTO!AR38</f>
        <v>0</v>
      </c>
      <c r="O37" s="44">
        <f t="shared" si="6"/>
        <v>4080410</v>
      </c>
    </row>
    <row r="38" spans="1:15">
      <c r="A38" s="82" t="s">
        <v>310</v>
      </c>
      <c r="B38" s="44">
        <f>[2]AUTO!F39</f>
        <v>153728</v>
      </c>
      <c r="C38" s="44">
        <f>[2]AUTO!K39</f>
        <v>52314</v>
      </c>
      <c r="D38" s="44">
        <f>[2]AUTO!N39</f>
        <v>0</v>
      </c>
      <c r="E38" s="44">
        <f>[2]AUTO!S39</f>
        <v>19260</v>
      </c>
      <c r="F38" s="44"/>
      <c r="G38" s="44">
        <f>[2]AUTO!AD39</f>
        <v>0</v>
      </c>
      <c r="H38" s="44">
        <f>[2]AUTO!AE39</f>
        <v>0</v>
      </c>
      <c r="I38" s="44">
        <f>[2]AUTO!AF39</f>
        <v>0</v>
      </c>
      <c r="J38" s="44">
        <f>[2]AUTO!AG39</f>
        <v>0</v>
      </c>
      <c r="K38" s="44">
        <f>[2]AUTO!AJ39</f>
        <v>0</v>
      </c>
      <c r="L38" s="44">
        <f>[2]AUTO!AM39</f>
        <v>0</v>
      </c>
      <c r="M38" s="44">
        <f>[2]AUTO!AQ39</f>
        <v>0</v>
      </c>
      <c r="N38" s="44">
        <f>[2]AUTO!AR39</f>
        <v>0</v>
      </c>
      <c r="O38" s="44">
        <f t="shared" si="6"/>
        <v>225302</v>
      </c>
    </row>
    <row r="39" spans="1:15">
      <c r="A39" s="82" t="s">
        <v>311</v>
      </c>
      <c r="B39" s="44">
        <f>[2]AUTO!F40</f>
        <v>51918</v>
      </c>
      <c r="C39" s="44">
        <f>[2]AUTO!K40</f>
        <v>0</v>
      </c>
      <c r="D39" s="44">
        <f>[2]AUTO!N40</f>
        <v>0</v>
      </c>
      <c r="E39" s="44">
        <f>[2]AUTO!S40</f>
        <v>0</v>
      </c>
      <c r="F39" s="44"/>
      <c r="G39" s="44">
        <f>[2]AUTO!AD40</f>
        <v>0</v>
      </c>
      <c r="H39" s="44">
        <f>[2]AUTO!AE40</f>
        <v>0</v>
      </c>
      <c r="I39" s="44">
        <f>[2]AUTO!AF40</f>
        <v>0</v>
      </c>
      <c r="J39" s="44">
        <f>[2]AUTO!AG40</f>
        <v>0</v>
      </c>
      <c r="K39" s="44">
        <f>[2]AUTO!AJ40</f>
        <v>0</v>
      </c>
      <c r="L39" s="44">
        <f>[2]AUTO!AM40</f>
        <v>0</v>
      </c>
      <c r="M39" s="44">
        <f>[2]AUTO!AQ40</f>
        <v>0</v>
      </c>
      <c r="N39" s="44">
        <f>[2]AUTO!AR40</f>
        <v>0</v>
      </c>
      <c r="O39" s="44">
        <f t="shared" si="6"/>
        <v>51918</v>
      </c>
    </row>
    <row r="40" spans="1:15">
      <c r="A40" s="82" t="s">
        <v>312</v>
      </c>
      <c r="B40" s="44">
        <f>[2]AUTO!F41</f>
        <v>237326</v>
      </c>
      <c r="C40" s="44">
        <f>[2]AUTO!K41</f>
        <v>0</v>
      </c>
      <c r="D40" s="44">
        <f>[2]AUTO!N41</f>
        <v>0</v>
      </c>
      <c r="E40" s="44">
        <f>[2]AUTO!S41</f>
        <v>0</v>
      </c>
      <c r="F40" s="44"/>
      <c r="G40" s="44">
        <f>[2]AUTO!AD41</f>
        <v>0</v>
      </c>
      <c r="H40" s="44">
        <f>[2]AUTO!AE41</f>
        <v>0</v>
      </c>
      <c r="I40" s="44">
        <f>[2]AUTO!AF41</f>
        <v>0</v>
      </c>
      <c r="J40" s="44">
        <f>[2]AUTO!AG41</f>
        <v>0</v>
      </c>
      <c r="K40" s="44">
        <f>[2]AUTO!AJ41</f>
        <v>0</v>
      </c>
      <c r="L40" s="44">
        <f>[2]AUTO!AM41</f>
        <v>0</v>
      </c>
      <c r="M40" s="44">
        <f>[2]AUTO!AQ41</f>
        <v>0</v>
      </c>
      <c r="N40" s="44">
        <f>[2]AUTO!AR41</f>
        <v>0</v>
      </c>
      <c r="O40" s="44">
        <f t="shared" si="6"/>
        <v>237326</v>
      </c>
    </row>
    <row r="41" spans="1:15" hidden="1">
      <c r="A41" s="82" t="s">
        <v>313</v>
      </c>
      <c r="B41" s="44">
        <f>[2]AUTO!F42</f>
        <v>0</v>
      </c>
      <c r="C41" s="44">
        <f>[2]AUTO!K42</f>
        <v>0</v>
      </c>
      <c r="D41" s="44">
        <f>[2]AUTO!N42</f>
        <v>0</v>
      </c>
      <c r="E41" s="44">
        <f>[2]AUTO!S42</f>
        <v>0</v>
      </c>
      <c r="F41" s="44"/>
      <c r="G41" s="44">
        <f>[2]AUTO!AD42</f>
        <v>0</v>
      </c>
      <c r="H41" s="44">
        <f>[2]AUTO!AE42</f>
        <v>0</v>
      </c>
      <c r="I41" s="44">
        <f>[2]AUTO!AF42</f>
        <v>0</v>
      </c>
      <c r="J41" s="44">
        <f>[2]AUTO!AG42</f>
        <v>0</v>
      </c>
      <c r="K41" s="44">
        <f>[2]AUTO!AJ42</f>
        <v>0</v>
      </c>
      <c r="L41" s="44">
        <f>[2]AUTO!AM42</f>
        <v>0</v>
      </c>
      <c r="M41" s="44">
        <f>[2]AUTO!AQ42</f>
        <v>0</v>
      </c>
      <c r="N41" s="44">
        <f>[2]AUTO!AR42</f>
        <v>0</v>
      </c>
      <c r="O41" s="44">
        <f t="shared" si="6"/>
        <v>0</v>
      </c>
    </row>
    <row r="42" spans="1:15">
      <c r="A42" s="82" t="s">
        <v>314</v>
      </c>
      <c r="B42" s="44">
        <f>[2]AUTO!F43</f>
        <v>917263</v>
      </c>
      <c r="C42" s="44">
        <f>[2]AUTO!K43</f>
        <v>0</v>
      </c>
      <c r="D42" s="44">
        <f>[2]AUTO!N43</f>
        <v>0</v>
      </c>
      <c r="E42" s="44">
        <f>[2]AUTO!S43</f>
        <v>0</v>
      </c>
      <c r="F42" s="44"/>
      <c r="G42" s="44">
        <f>[2]AUTO!AD43</f>
        <v>0</v>
      </c>
      <c r="H42" s="44">
        <f>[2]AUTO!AE43</f>
        <v>0</v>
      </c>
      <c r="I42" s="44">
        <f>[2]AUTO!AF43</f>
        <v>0</v>
      </c>
      <c r="J42" s="44">
        <f>[2]AUTO!AG43</f>
        <v>0</v>
      </c>
      <c r="K42" s="44">
        <f>[2]AUTO!AJ43</f>
        <v>0</v>
      </c>
      <c r="L42" s="44">
        <f>[2]AUTO!AM43</f>
        <v>0</v>
      </c>
      <c r="M42" s="44">
        <f>[2]AUTO!AQ43</f>
        <v>0</v>
      </c>
      <c r="N42" s="44">
        <f>[2]AUTO!AR43</f>
        <v>0</v>
      </c>
      <c r="O42" s="44">
        <f t="shared" si="6"/>
        <v>917263</v>
      </c>
    </row>
    <row r="43" spans="1:15">
      <c r="A43" s="82" t="s">
        <v>315</v>
      </c>
      <c r="B43" s="44">
        <f>[2]AUTO!F44</f>
        <v>87114</v>
      </c>
      <c r="C43" s="44">
        <f>[2]AUTO!K44</f>
        <v>0</v>
      </c>
      <c r="D43" s="44">
        <f>[2]AUTO!N44</f>
        <v>0</v>
      </c>
      <c r="E43" s="44">
        <f>[2]AUTO!S44</f>
        <v>0</v>
      </c>
      <c r="F43" s="44"/>
      <c r="G43" s="44">
        <f>[2]AUTO!AD44</f>
        <v>0</v>
      </c>
      <c r="H43" s="44">
        <f>[2]AUTO!AE44</f>
        <v>0</v>
      </c>
      <c r="I43" s="44">
        <f>[2]AUTO!AF44</f>
        <v>0</v>
      </c>
      <c r="J43" s="44">
        <f>[2]AUTO!AG44</f>
        <v>0</v>
      </c>
      <c r="K43" s="44">
        <f>[2]AUTO!AJ44</f>
        <v>0</v>
      </c>
      <c r="L43" s="44">
        <f>[2]AUTO!AM44</f>
        <v>0</v>
      </c>
      <c r="M43" s="44">
        <f>[2]AUTO!AQ44</f>
        <v>0</v>
      </c>
      <c r="N43" s="44">
        <f>[2]AUTO!AR44</f>
        <v>0</v>
      </c>
      <c r="O43" s="44">
        <f t="shared" si="6"/>
        <v>87114</v>
      </c>
    </row>
    <row r="44" spans="1:15">
      <c r="A44" s="82" t="s">
        <v>316</v>
      </c>
      <c r="B44" s="44">
        <f>[2]AUTO!F45</f>
        <v>842252</v>
      </c>
      <c r="C44" s="44">
        <f>[2]AUTO!K45</f>
        <v>8512</v>
      </c>
      <c r="D44" s="44">
        <f>[2]AUTO!N45</f>
        <v>0</v>
      </c>
      <c r="E44" s="44">
        <f>[2]AUTO!S45</f>
        <v>0</v>
      </c>
      <c r="F44" s="44"/>
      <c r="G44" s="44">
        <f>[2]AUTO!AD45</f>
        <v>0</v>
      </c>
      <c r="H44" s="44">
        <f>[2]AUTO!AE45</f>
        <v>0</v>
      </c>
      <c r="I44" s="44">
        <f>[2]AUTO!AF45</f>
        <v>0</v>
      </c>
      <c r="J44" s="44">
        <f>[2]AUTO!AG45</f>
        <v>0</v>
      </c>
      <c r="K44" s="44">
        <f>[2]AUTO!AJ45</f>
        <v>0</v>
      </c>
      <c r="L44" s="44">
        <f>[2]AUTO!AM45</f>
        <v>0</v>
      </c>
      <c r="M44" s="44">
        <f>[2]AUTO!AQ45</f>
        <v>0</v>
      </c>
      <c r="N44" s="44">
        <f>[2]AUTO!AR45</f>
        <v>0</v>
      </c>
      <c r="O44" s="44">
        <f t="shared" si="6"/>
        <v>850764</v>
      </c>
    </row>
    <row r="45" spans="1:15">
      <c r="A45" s="82" t="s">
        <v>317</v>
      </c>
      <c r="B45" s="44">
        <f>[2]AUTO!F46</f>
        <v>204531</v>
      </c>
      <c r="C45" s="44">
        <f>[2]AUTO!K46</f>
        <v>0</v>
      </c>
      <c r="D45" s="44">
        <f>[2]AUTO!N46</f>
        <v>0</v>
      </c>
      <c r="E45" s="44">
        <f>[2]AUTO!S46</f>
        <v>0</v>
      </c>
      <c r="F45" s="44"/>
      <c r="G45" s="44">
        <f>[2]AUTO!AD46</f>
        <v>0</v>
      </c>
      <c r="H45" s="44">
        <f>[2]AUTO!AE46</f>
        <v>0</v>
      </c>
      <c r="I45" s="44">
        <f>[2]AUTO!AF46</f>
        <v>0</v>
      </c>
      <c r="J45" s="44">
        <f>[2]AUTO!AG46</f>
        <v>0</v>
      </c>
      <c r="K45" s="44">
        <f>[2]AUTO!AJ46</f>
        <v>0</v>
      </c>
      <c r="L45" s="44">
        <f>[2]AUTO!AM46</f>
        <v>0</v>
      </c>
      <c r="M45" s="44">
        <f>[2]AUTO!AQ46</f>
        <v>0</v>
      </c>
      <c r="N45" s="44">
        <f>[2]AUTO!AR46</f>
        <v>0</v>
      </c>
      <c r="O45" s="44">
        <f t="shared" si="6"/>
        <v>204531</v>
      </c>
    </row>
    <row r="46" spans="1:15">
      <c r="A46" s="82" t="s">
        <v>318</v>
      </c>
      <c r="B46" s="44">
        <f>[2]AUTO!F47</f>
        <v>77469</v>
      </c>
      <c r="C46" s="44">
        <f>[2]AUTO!K47</f>
        <v>0</v>
      </c>
      <c r="D46" s="44">
        <f>[2]AUTO!N47</f>
        <v>0</v>
      </c>
      <c r="E46" s="44">
        <f>[2]AUTO!S47</f>
        <v>0</v>
      </c>
      <c r="F46" s="44"/>
      <c r="G46" s="44">
        <f>[2]AUTO!AD47</f>
        <v>0</v>
      </c>
      <c r="H46" s="44">
        <f>[2]AUTO!AE47</f>
        <v>0</v>
      </c>
      <c r="I46" s="44">
        <f>[2]AUTO!AF47</f>
        <v>0</v>
      </c>
      <c r="J46" s="44">
        <f>[2]AUTO!AG47</f>
        <v>0</v>
      </c>
      <c r="K46" s="44">
        <f>[2]AUTO!AJ47</f>
        <v>683</v>
      </c>
      <c r="L46" s="44">
        <f>[2]AUTO!AM47</f>
        <v>0</v>
      </c>
      <c r="M46" s="44">
        <f>[2]AUTO!AQ47</f>
        <v>0</v>
      </c>
      <c r="N46" s="44">
        <f>[2]AUTO!AR47</f>
        <v>0</v>
      </c>
      <c r="O46" s="44">
        <f t="shared" si="6"/>
        <v>78152</v>
      </c>
    </row>
    <row r="47" spans="1:15">
      <c r="A47" s="82" t="s">
        <v>319</v>
      </c>
      <c r="B47" s="44">
        <f>[2]AUTO!F48</f>
        <v>25991</v>
      </c>
      <c r="C47" s="44">
        <f>[2]AUTO!K48</f>
        <v>0</v>
      </c>
      <c r="D47" s="44">
        <f>[2]AUTO!N48</f>
        <v>0</v>
      </c>
      <c r="E47" s="44">
        <f>[2]AUTO!S48</f>
        <v>0</v>
      </c>
      <c r="F47" s="44"/>
      <c r="G47" s="44">
        <f>[2]AUTO!AD48</f>
        <v>0</v>
      </c>
      <c r="H47" s="44">
        <f>[2]AUTO!AE48</f>
        <v>0</v>
      </c>
      <c r="I47" s="44">
        <f>[2]AUTO!AF48</f>
        <v>0</v>
      </c>
      <c r="J47" s="44">
        <f>[2]AUTO!AG48</f>
        <v>0</v>
      </c>
      <c r="K47" s="44">
        <f>[2]AUTO!AJ48</f>
        <v>0</v>
      </c>
      <c r="L47" s="44">
        <f>[2]AUTO!AM48</f>
        <v>0</v>
      </c>
      <c r="M47" s="44">
        <f>[2]AUTO!AQ48</f>
        <v>0</v>
      </c>
      <c r="N47" s="44">
        <f>[2]AUTO!AR48</f>
        <v>0</v>
      </c>
      <c r="O47" s="44">
        <f t="shared" si="6"/>
        <v>25991</v>
      </c>
    </row>
    <row r="48" spans="1:15" hidden="1">
      <c r="A48" s="82"/>
      <c r="B48" s="44"/>
      <c r="C48" s="44"/>
      <c r="D48" s="44"/>
      <c r="E48" s="44"/>
      <c r="F48" s="44"/>
      <c r="G48" s="44"/>
      <c r="H48" s="44"/>
      <c r="I48" s="44"/>
      <c r="J48" s="44"/>
      <c r="K48" s="44"/>
      <c r="L48" s="44"/>
      <c r="M48" s="44"/>
      <c r="N48" s="44"/>
      <c r="O48" s="44"/>
    </row>
    <row r="49" spans="1:15">
      <c r="A49" s="82" t="s">
        <v>366</v>
      </c>
      <c r="B49" s="53">
        <f>SUM(B50:B53)+SUM(B56:B69)+SUM(B74:B90)</f>
        <v>577231</v>
      </c>
      <c r="C49" s="53">
        <f t="shared" ref="C49:O49" si="7">SUM(C50:C53)+SUM(C56:C69)+SUM(C74:C90)</f>
        <v>74922</v>
      </c>
      <c r="D49" s="53">
        <f t="shared" si="7"/>
        <v>0</v>
      </c>
      <c r="E49" s="53">
        <f t="shared" si="7"/>
        <v>3256031</v>
      </c>
      <c r="F49" s="53">
        <f t="shared" si="7"/>
        <v>0</v>
      </c>
      <c r="G49" s="53">
        <f t="shared" si="7"/>
        <v>0</v>
      </c>
      <c r="H49" s="53">
        <f t="shared" si="7"/>
        <v>0</v>
      </c>
      <c r="I49" s="53">
        <f t="shared" si="7"/>
        <v>0</v>
      </c>
      <c r="J49" s="53">
        <f t="shared" si="7"/>
        <v>0</v>
      </c>
      <c r="K49" s="53">
        <f t="shared" si="7"/>
        <v>0</v>
      </c>
      <c r="L49" s="53">
        <f t="shared" si="7"/>
        <v>0</v>
      </c>
      <c r="M49" s="53">
        <f t="shared" si="7"/>
        <v>0</v>
      </c>
      <c r="N49" s="53">
        <f t="shared" si="7"/>
        <v>0</v>
      </c>
      <c r="O49" s="53">
        <f t="shared" si="7"/>
        <v>3908184</v>
      </c>
    </row>
    <row r="50" spans="1:15" hidden="1">
      <c r="A50" s="82" t="s">
        <v>98</v>
      </c>
      <c r="B50" s="44">
        <f>[2]AUTO!F51</f>
        <v>0</v>
      </c>
      <c r="C50" s="44">
        <f>[2]AUTO!K51</f>
        <v>0</v>
      </c>
      <c r="D50" s="44">
        <f>[2]AUTO!N51</f>
        <v>0</v>
      </c>
      <c r="E50" s="44">
        <f>[2]AUTO!S51</f>
        <v>0</v>
      </c>
      <c r="F50" s="44"/>
      <c r="G50" s="44">
        <f>[2]AUTO!AD51</f>
        <v>0</v>
      </c>
      <c r="H50" s="44">
        <f>[2]AUTO!AE51</f>
        <v>0</v>
      </c>
      <c r="I50" s="44">
        <f>[2]AUTO!AF51</f>
        <v>0</v>
      </c>
      <c r="J50" s="44">
        <f>[2]AUTO!AG51</f>
        <v>0</v>
      </c>
      <c r="K50" s="44">
        <f>[2]AUTO!AJ51</f>
        <v>0</v>
      </c>
      <c r="L50" s="44">
        <f>[2]AUTO!AM51</f>
        <v>0</v>
      </c>
      <c r="M50" s="44">
        <f>[2]AUTO!AQ51</f>
        <v>0</v>
      </c>
      <c r="N50" s="44">
        <f>[2]AUTO!AR51</f>
        <v>0</v>
      </c>
      <c r="O50" s="44">
        <f>SUM(B50:N50)</f>
        <v>0</v>
      </c>
    </row>
    <row r="51" spans="1:15">
      <c r="A51" s="82" t="s">
        <v>99</v>
      </c>
      <c r="B51" s="44">
        <f>[2]AUTO!F52</f>
        <v>2453</v>
      </c>
      <c r="C51" s="44">
        <f>[2]AUTO!K52</f>
        <v>0</v>
      </c>
      <c r="D51" s="44">
        <f>[2]AUTO!N52</f>
        <v>0</v>
      </c>
      <c r="E51" s="44">
        <f>[2]AUTO!S52</f>
        <v>0</v>
      </c>
      <c r="F51" s="44"/>
      <c r="G51" s="44">
        <f>[2]AUTO!AD52</f>
        <v>0</v>
      </c>
      <c r="H51" s="44">
        <f>[2]AUTO!AE52</f>
        <v>0</v>
      </c>
      <c r="I51" s="44">
        <f>[2]AUTO!AF52</f>
        <v>0</v>
      </c>
      <c r="J51" s="44">
        <f>[2]AUTO!AG52</f>
        <v>0</v>
      </c>
      <c r="K51" s="44">
        <f>[2]AUTO!AJ52</f>
        <v>0</v>
      </c>
      <c r="L51" s="44">
        <f>[2]AUTO!AM52</f>
        <v>0</v>
      </c>
      <c r="M51" s="44">
        <f>[2]AUTO!AQ52</f>
        <v>0</v>
      </c>
      <c r="N51" s="44">
        <f>[2]AUTO!AR52</f>
        <v>0</v>
      </c>
      <c r="O51" s="44">
        <f>SUM(B51:N51)</f>
        <v>2453</v>
      </c>
    </row>
    <row r="52" spans="1:15">
      <c r="A52" s="82" t="s">
        <v>100</v>
      </c>
      <c r="B52" s="44">
        <f>[2]AUTO!F53</f>
        <v>3048</v>
      </c>
      <c r="C52" s="44">
        <f>[2]AUTO!K53</f>
        <v>0</v>
      </c>
      <c r="D52" s="44">
        <f>[2]AUTO!N53</f>
        <v>0</v>
      </c>
      <c r="E52" s="44">
        <f>[2]AUTO!S53</f>
        <v>0</v>
      </c>
      <c r="F52" s="44"/>
      <c r="G52" s="44">
        <f>[2]AUTO!AD53</f>
        <v>0</v>
      </c>
      <c r="H52" s="44">
        <f>[2]AUTO!AE53</f>
        <v>0</v>
      </c>
      <c r="I52" s="44">
        <f>[2]AUTO!AF53</f>
        <v>0</v>
      </c>
      <c r="J52" s="44">
        <f>[2]AUTO!AG53</f>
        <v>0</v>
      </c>
      <c r="K52" s="44">
        <f>[2]AUTO!AJ53</f>
        <v>0</v>
      </c>
      <c r="L52" s="44">
        <f>[2]AUTO!AM53</f>
        <v>0</v>
      </c>
      <c r="M52" s="44">
        <f>[2]AUTO!AQ53</f>
        <v>0</v>
      </c>
      <c r="N52" s="44">
        <f>[2]AUTO!AR53</f>
        <v>0</v>
      </c>
      <c r="O52" s="44">
        <f>SUM(B52:N52)</f>
        <v>3048</v>
      </c>
    </row>
    <row r="53" spans="1:15" ht="14.25" customHeight="1">
      <c r="A53" s="82" t="s">
        <v>101</v>
      </c>
      <c r="B53" s="44">
        <f t="shared" ref="B53:M53" si="8">+B54+B55</f>
        <v>30812</v>
      </c>
      <c r="C53" s="44">
        <f t="shared" si="8"/>
        <v>0</v>
      </c>
      <c r="D53" s="44">
        <f t="shared" si="8"/>
        <v>0</v>
      </c>
      <c r="E53" s="44">
        <f t="shared" si="8"/>
        <v>1762943</v>
      </c>
      <c r="F53" s="44"/>
      <c r="G53" s="44">
        <f t="shared" si="8"/>
        <v>0</v>
      </c>
      <c r="H53" s="44">
        <f t="shared" si="8"/>
        <v>0</v>
      </c>
      <c r="I53" s="44">
        <f t="shared" si="8"/>
        <v>0</v>
      </c>
      <c r="J53" s="44">
        <f t="shared" si="8"/>
        <v>0</v>
      </c>
      <c r="K53" s="44">
        <f t="shared" si="8"/>
        <v>0</v>
      </c>
      <c r="L53" s="44">
        <f t="shared" si="8"/>
        <v>0</v>
      </c>
      <c r="M53" s="44">
        <f t="shared" si="8"/>
        <v>0</v>
      </c>
      <c r="N53" s="44">
        <f>+N54+N55</f>
        <v>0</v>
      </c>
      <c r="O53" s="44">
        <f>+O54+O55</f>
        <v>1793755</v>
      </c>
    </row>
    <row r="54" spans="1:15" ht="15" hidden="1" customHeight="1">
      <c r="A54" s="82" t="s">
        <v>102</v>
      </c>
      <c r="B54" s="44">
        <f>[2]AUTO!F55</f>
        <v>11074</v>
      </c>
      <c r="C54" s="44">
        <f>[2]AUTO!K55</f>
        <v>0</v>
      </c>
      <c r="D54" s="44">
        <f>[2]AUTO!N55</f>
        <v>0</v>
      </c>
      <c r="E54" s="44">
        <f>[2]AUTO!S55</f>
        <v>1762943</v>
      </c>
      <c r="F54" s="44"/>
      <c r="G54" s="44">
        <f>[2]AUTO!AD55</f>
        <v>0</v>
      </c>
      <c r="H54" s="44">
        <f>[2]AUTO!AE55</f>
        <v>0</v>
      </c>
      <c r="I54" s="44">
        <f>[2]AUTO!AF55</f>
        <v>0</v>
      </c>
      <c r="J54" s="44">
        <f>[2]AUTO!AG55</f>
        <v>0</v>
      </c>
      <c r="K54" s="44">
        <f>[2]AUTO!AJ55</f>
        <v>0</v>
      </c>
      <c r="L54" s="44">
        <f>[2]AUTO!AM55</f>
        <v>0</v>
      </c>
      <c r="M54" s="44">
        <f>[2]AUTO!AQ55</f>
        <v>0</v>
      </c>
      <c r="N54" s="44">
        <f>[2]AUTO!AR55</f>
        <v>0</v>
      </c>
      <c r="O54" s="44">
        <f t="shared" ref="O54:O68" si="9">SUM(B54:N54)</f>
        <v>1774017</v>
      </c>
    </row>
    <row r="55" spans="1:15" ht="13.5" hidden="1" customHeight="1">
      <c r="A55" s="82" t="s">
        <v>103</v>
      </c>
      <c r="B55" s="44">
        <f>[2]AUTO!F56</f>
        <v>19738</v>
      </c>
      <c r="C55" s="44">
        <f>[2]AUTO!K56</f>
        <v>0</v>
      </c>
      <c r="D55" s="44">
        <f>[2]AUTO!N56</f>
        <v>0</v>
      </c>
      <c r="E55" s="44">
        <f>[2]AUTO!S56</f>
        <v>0</v>
      </c>
      <c r="F55" s="44"/>
      <c r="G55" s="44">
        <f>[2]AUTO!AD56</f>
        <v>0</v>
      </c>
      <c r="H55" s="44">
        <f>[2]AUTO!AE56</f>
        <v>0</v>
      </c>
      <c r="I55" s="44">
        <f>[2]AUTO!AF56</f>
        <v>0</v>
      </c>
      <c r="J55" s="44">
        <f>[2]AUTO!AG56</f>
        <v>0</v>
      </c>
      <c r="K55" s="44">
        <f>[2]AUTO!AJ56</f>
        <v>0</v>
      </c>
      <c r="L55" s="44">
        <f>[2]AUTO!AM56</f>
        <v>0</v>
      </c>
      <c r="M55" s="44">
        <f>[2]AUTO!AQ56</f>
        <v>0</v>
      </c>
      <c r="N55" s="44">
        <f>[2]AUTO!AR56</f>
        <v>0</v>
      </c>
      <c r="O55" s="44">
        <f t="shared" si="9"/>
        <v>19738</v>
      </c>
    </row>
    <row r="56" spans="1:15">
      <c r="A56" s="82" t="s">
        <v>104</v>
      </c>
      <c r="B56" s="44">
        <f>[2]AUTO!F57</f>
        <v>3220</v>
      </c>
      <c r="C56" s="44">
        <f>[2]AUTO!K57</f>
        <v>0</v>
      </c>
      <c r="D56" s="44">
        <f>[2]AUTO!N57</f>
        <v>0</v>
      </c>
      <c r="E56" s="44">
        <f>[2]AUTO!S57</f>
        <v>0</v>
      </c>
      <c r="F56" s="44"/>
      <c r="G56" s="44">
        <f>[2]AUTO!AD57</f>
        <v>0</v>
      </c>
      <c r="H56" s="44">
        <f>[2]AUTO!AE57</f>
        <v>0</v>
      </c>
      <c r="I56" s="44">
        <f>[2]AUTO!AF57</f>
        <v>0</v>
      </c>
      <c r="J56" s="44">
        <f>[2]AUTO!AG57</f>
        <v>0</v>
      </c>
      <c r="K56" s="44">
        <f>[2]AUTO!AJ57</f>
        <v>0</v>
      </c>
      <c r="L56" s="44">
        <f>[2]AUTO!AM57</f>
        <v>0</v>
      </c>
      <c r="M56" s="44">
        <f>[2]AUTO!AQ57</f>
        <v>0</v>
      </c>
      <c r="N56" s="44">
        <f>[2]AUTO!AR57</f>
        <v>0</v>
      </c>
      <c r="O56" s="44">
        <f t="shared" si="9"/>
        <v>3220</v>
      </c>
    </row>
    <row r="57" spans="1:15">
      <c r="A57" s="82" t="s">
        <v>105</v>
      </c>
      <c r="B57" s="44">
        <f>[2]AUTO!F58</f>
        <v>26257</v>
      </c>
      <c r="C57" s="44">
        <f>[2]AUTO!K58</f>
        <v>0</v>
      </c>
      <c r="D57" s="44">
        <f>[2]AUTO!N58</f>
        <v>0</v>
      </c>
      <c r="E57" s="44">
        <f>[2]AUTO!S58</f>
        <v>0</v>
      </c>
      <c r="F57" s="44"/>
      <c r="G57" s="44">
        <f>[2]AUTO!AD58</f>
        <v>0</v>
      </c>
      <c r="H57" s="44">
        <f>[2]AUTO!AE58</f>
        <v>0</v>
      </c>
      <c r="I57" s="44">
        <f>[2]AUTO!AF58</f>
        <v>0</v>
      </c>
      <c r="J57" s="44">
        <f>[2]AUTO!AG58</f>
        <v>0</v>
      </c>
      <c r="K57" s="44">
        <f>[2]AUTO!AJ58</f>
        <v>0</v>
      </c>
      <c r="L57" s="44">
        <f>[2]AUTO!AM58</f>
        <v>0</v>
      </c>
      <c r="M57" s="44">
        <f>[2]AUTO!AQ58</f>
        <v>0</v>
      </c>
      <c r="N57" s="44">
        <f>[2]AUTO!AR58</f>
        <v>0</v>
      </c>
      <c r="O57" s="44">
        <f t="shared" si="9"/>
        <v>26257</v>
      </c>
    </row>
    <row r="58" spans="1:15">
      <c r="A58" s="82" t="s">
        <v>106</v>
      </c>
      <c r="B58" s="44">
        <f>[2]AUTO!F59</f>
        <v>4307</v>
      </c>
      <c r="C58" s="44">
        <f>[2]AUTO!K59</f>
        <v>0</v>
      </c>
      <c r="D58" s="44">
        <f>[2]AUTO!N59</f>
        <v>0</v>
      </c>
      <c r="E58" s="44">
        <f>[2]AUTO!S59</f>
        <v>77000</v>
      </c>
      <c r="F58" s="44"/>
      <c r="G58" s="44">
        <f>[2]AUTO!AD59</f>
        <v>0</v>
      </c>
      <c r="H58" s="44">
        <f>[2]AUTO!AE59</f>
        <v>0</v>
      </c>
      <c r="I58" s="44">
        <f>[2]AUTO!AF59</f>
        <v>0</v>
      </c>
      <c r="J58" s="44">
        <f>[2]AUTO!AG59</f>
        <v>0</v>
      </c>
      <c r="K58" s="44">
        <f>[2]AUTO!AJ59</f>
        <v>0</v>
      </c>
      <c r="L58" s="44">
        <f>[2]AUTO!AM59</f>
        <v>0</v>
      </c>
      <c r="M58" s="44">
        <f>[2]AUTO!AQ59</f>
        <v>0</v>
      </c>
      <c r="N58" s="44">
        <f>[2]AUTO!AR59</f>
        <v>0</v>
      </c>
      <c r="O58" s="44">
        <f t="shared" si="9"/>
        <v>81307</v>
      </c>
    </row>
    <row r="59" spans="1:15">
      <c r="A59" s="82" t="s">
        <v>107</v>
      </c>
      <c r="B59" s="44">
        <f>[2]AUTO!F60</f>
        <v>13434</v>
      </c>
      <c r="C59" s="44">
        <f>[2]AUTO!K60</f>
        <v>0</v>
      </c>
      <c r="D59" s="44">
        <f>[2]AUTO!N60</f>
        <v>0</v>
      </c>
      <c r="E59" s="44">
        <f>[2]AUTO!S60</f>
        <v>0</v>
      </c>
      <c r="F59" s="44"/>
      <c r="G59" s="44">
        <f>[2]AUTO!AD60</f>
        <v>0</v>
      </c>
      <c r="H59" s="44">
        <f>[2]AUTO!AE60</f>
        <v>0</v>
      </c>
      <c r="I59" s="44">
        <f>[2]AUTO!AF60</f>
        <v>0</v>
      </c>
      <c r="J59" s="44">
        <f>[2]AUTO!AG60</f>
        <v>0</v>
      </c>
      <c r="K59" s="44">
        <f>[2]AUTO!AJ60</f>
        <v>0</v>
      </c>
      <c r="L59" s="44">
        <f>[2]AUTO!AM60</f>
        <v>0</v>
      </c>
      <c r="M59" s="44">
        <f>[2]AUTO!AQ60</f>
        <v>0</v>
      </c>
      <c r="N59" s="44">
        <f>[2]AUTO!AR60</f>
        <v>0</v>
      </c>
      <c r="O59" s="44">
        <f t="shared" si="9"/>
        <v>13434</v>
      </c>
    </row>
    <row r="60" spans="1:15">
      <c r="A60" s="82" t="s">
        <v>108</v>
      </c>
      <c r="B60" s="44">
        <f>[2]AUTO!F61</f>
        <v>1164</v>
      </c>
      <c r="C60" s="44">
        <f>[2]AUTO!K61</f>
        <v>0</v>
      </c>
      <c r="D60" s="44">
        <f>[2]AUTO!N61</f>
        <v>0</v>
      </c>
      <c r="E60" s="44">
        <f>[2]AUTO!S61</f>
        <v>67856</v>
      </c>
      <c r="F60" s="44"/>
      <c r="G60" s="44">
        <f>[2]AUTO!AD61</f>
        <v>0</v>
      </c>
      <c r="H60" s="44">
        <f>[2]AUTO!AE61</f>
        <v>0</v>
      </c>
      <c r="I60" s="44">
        <f>[2]AUTO!AF61</f>
        <v>0</v>
      </c>
      <c r="J60" s="44">
        <f>[2]AUTO!AG61</f>
        <v>0</v>
      </c>
      <c r="K60" s="44">
        <f>[2]AUTO!AJ61</f>
        <v>0</v>
      </c>
      <c r="L60" s="44">
        <f>[2]AUTO!AM61</f>
        <v>0</v>
      </c>
      <c r="M60" s="44">
        <f>[2]AUTO!AQ61</f>
        <v>0</v>
      </c>
      <c r="N60" s="44">
        <f>[2]AUTO!AR61</f>
        <v>0</v>
      </c>
      <c r="O60" s="44">
        <f t="shared" si="9"/>
        <v>69020</v>
      </c>
    </row>
    <row r="61" spans="1:15">
      <c r="A61" s="82" t="s">
        <v>109</v>
      </c>
      <c r="B61" s="44">
        <f>[2]AUTO!F62</f>
        <v>5686</v>
      </c>
      <c r="C61" s="44">
        <f>[2]AUTO!K62</f>
        <v>0</v>
      </c>
      <c r="D61" s="44">
        <f>[2]AUTO!N62</f>
        <v>0</v>
      </c>
      <c r="E61" s="44">
        <f>[2]AUTO!S62</f>
        <v>0</v>
      </c>
      <c r="F61" s="44"/>
      <c r="G61" s="44">
        <f>[2]AUTO!AD62</f>
        <v>0</v>
      </c>
      <c r="H61" s="44">
        <f>[2]AUTO!AE62</f>
        <v>0</v>
      </c>
      <c r="I61" s="44">
        <f>[2]AUTO!AF62</f>
        <v>0</v>
      </c>
      <c r="J61" s="44">
        <f>[2]AUTO!AG62</f>
        <v>0</v>
      </c>
      <c r="K61" s="44">
        <f>[2]AUTO!AJ62</f>
        <v>0</v>
      </c>
      <c r="L61" s="44">
        <f>[2]AUTO!AM62</f>
        <v>0</v>
      </c>
      <c r="M61" s="44">
        <f>[2]AUTO!AQ62</f>
        <v>0</v>
      </c>
      <c r="N61" s="44">
        <f>[2]AUTO!AR62</f>
        <v>0</v>
      </c>
      <c r="O61" s="44">
        <f t="shared" si="9"/>
        <v>5686</v>
      </c>
    </row>
    <row r="62" spans="1:15">
      <c r="A62" s="82" t="s">
        <v>110</v>
      </c>
      <c r="B62" s="44">
        <f>[2]AUTO!F63</f>
        <v>6002</v>
      </c>
      <c r="C62" s="44">
        <f>[2]AUTO!K63</f>
        <v>0</v>
      </c>
      <c r="D62" s="44">
        <f>[2]AUTO!N63</f>
        <v>0</v>
      </c>
      <c r="E62" s="44">
        <f>[2]AUTO!S63</f>
        <v>9500</v>
      </c>
      <c r="F62" s="44"/>
      <c r="G62" s="44">
        <f>[2]AUTO!AD63</f>
        <v>0</v>
      </c>
      <c r="H62" s="44">
        <f>[2]AUTO!AE63</f>
        <v>0</v>
      </c>
      <c r="I62" s="44">
        <f>[2]AUTO!AF63</f>
        <v>0</v>
      </c>
      <c r="J62" s="44">
        <f>[2]AUTO!AG63</f>
        <v>0</v>
      </c>
      <c r="K62" s="44">
        <f>[2]AUTO!AJ63</f>
        <v>0</v>
      </c>
      <c r="L62" s="44">
        <f>[2]AUTO!AM63</f>
        <v>0</v>
      </c>
      <c r="M62" s="44">
        <f>[2]AUTO!AQ63</f>
        <v>0</v>
      </c>
      <c r="N62" s="44">
        <f>[2]AUTO!AR63</f>
        <v>0</v>
      </c>
      <c r="O62" s="44">
        <f t="shared" si="9"/>
        <v>15502</v>
      </c>
    </row>
    <row r="63" spans="1:15">
      <c r="A63" s="82" t="s">
        <v>111</v>
      </c>
      <c r="B63" s="44">
        <f>[2]AUTO!F64</f>
        <v>5888</v>
      </c>
      <c r="C63" s="44">
        <f>[2]AUTO!K64</f>
        <v>0</v>
      </c>
      <c r="D63" s="44">
        <f>[2]AUTO!N64</f>
        <v>0</v>
      </c>
      <c r="E63" s="44">
        <f>[2]AUTO!S64</f>
        <v>0</v>
      </c>
      <c r="F63" s="44"/>
      <c r="G63" s="44">
        <f>[2]AUTO!AD64</f>
        <v>0</v>
      </c>
      <c r="H63" s="44">
        <f>[2]AUTO!AE64</f>
        <v>0</v>
      </c>
      <c r="I63" s="44">
        <f>[2]AUTO!AF64</f>
        <v>0</v>
      </c>
      <c r="J63" s="44">
        <f>[2]AUTO!AG64</f>
        <v>0</v>
      </c>
      <c r="K63" s="44">
        <f>[2]AUTO!AJ64</f>
        <v>0</v>
      </c>
      <c r="L63" s="44">
        <f>[2]AUTO!AM64</f>
        <v>0</v>
      </c>
      <c r="M63" s="44">
        <f>[2]AUTO!AQ64</f>
        <v>0</v>
      </c>
      <c r="N63" s="44">
        <f>[2]AUTO!AR64</f>
        <v>0</v>
      </c>
      <c r="O63" s="44">
        <f t="shared" si="9"/>
        <v>5888</v>
      </c>
    </row>
    <row r="64" spans="1:15">
      <c r="A64" s="82" t="s">
        <v>112</v>
      </c>
      <c r="B64" s="44">
        <f>[2]AUTO!F65</f>
        <v>20767</v>
      </c>
      <c r="C64" s="44">
        <f>[2]AUTO!K65</f>
        <v>0</v>
      </c>
      <c r="D64" s="44">
        <f>[2]AUTO!N65</f>
        <v>0</v>
      </c>
      <c r="E64" s="44">
        <f>[2]AUTO!S65</f>
        <v>493326</v>
      </c>
      <c r="F64" s="44"/>
      <c r="G64" s="44">
        <f>[2]AUTO!AD65</f>
        <v>0</v>
      </c>
      <c r="H64" s="44">
        <f>[2]AUTO!AE65</f>
        <v>0</v>
      </c>
      <c r="I64" s="44">
        <f>[2]AUTO!AF65</f>
        <v>0</v>
      </c>
      <c r="J64" s="44">
        <f>[2]AUTO!AG65</f>
        <v>0</v>
      </c>
      <c r="K64" s="44">
        <f>[2]AUTO!AJ65</f>
        <v>0</v>
      </c>
      <c r="L64" s="44">
        <f>[2]AUTO!AM65</f>
        <v>0</v>
      </c>
      <c r="M64" s="44">
        <f>[2]AUTO!AQ65</f>
        <v>0</v>
      </c>
      <c r="N64" s="44">
        <f>[2]AUTO!AR65</f>
        <v>0</v>
      </c>
      <c r="O64" s="44">
        <f t="shared" si="9"/>
        <v>514093</v>
      </c>
    </row>
    <row r="65" spans="1:15">
      <c r="A65" s="82" t="s">
        <v>113</v>
      </c>
      <c r="B65" s="44">
        <f>[2]AUTO!F66</f>
        <v>3881</v>
      </c>
      <c r="C65" s="44">
        <f>[2]AUTO!K66</f>
        <v>0</v>
      </c>
      <c r="D65" s="44">
        <f>[2]AUTO!N66</f>
        <v>0</v>
      </c>
      <c r="E65" s="44">
        <f>[2]AUTO!S66</f>
        <v>0</v>
      </c>
      <c r="F65" s="44"/>
      <c r="G65" s="44">
        <f>[2]AUTO!AD66</f>
        <v>0</v>
      </c>
      <c r="H65" s="44">
        <f>[2]AUTO!AE66</f>
        <v>0</v>
      </c>
      <c r="I65" s="44">
        <f>[2]AUTO!AF66</f>
        <v>0</v>
      </c>
      <c r="J65" s="44">
        <f>[2]AUTO!AG66</f>
        <v>0</v>
      </c>
      <c r="K65" s="44">
        <f>[2]AUTO!AJ66</f>
        <v>0</v>
      </c>
      <c r="L65" s="44">
        <f>[2]AUTO!AM66</f>
        <v>0</v>
      </c>
      <c r="M65" s="44">
        <f>[2]AUTO!AQ66</f>
        <v>0</v>
      </c>
      <c r="N65" s="44">
        <f>[2]AUTO!AR66</f>
        <v>0</v>
      </c>
      <c r="O65" s="44">
        <f t="shared" si="9"/>
        <v>3881</v>
      </c>
    </row>
    <row r="66" spans="1:15">
      <c r="A66" s="82" t="s">
        <v>114</v>
      </c>
      <c r="B66" s="44">
        <f>[2]AUTO!F67</f>
        <v>4634</v>
      </c>
      <c r="C66" s="44">
        <f>[2]AUTO!K67</f>
        <v>0</v>
      </c>
      <c r="D66" s="44">
        <f>[2]AUTO!N67</f>
        <v>0</v>
      </c>
      <c r="E66" s="44">
        <f>[2]AUTO!S67</f>
        <v>0</v>
      </c>
      <c r="F66" s="44"/>
      <c r="G66" s="44">
        <f>[2]AUTO!AD67</f>
        <v>0</v>
      </c>
      <c r="H66" s="44">
        <f>[2]AUTO!AE67</f>
        <v>0</v>
      </c>
      <c r="I66" s="44">
        <f>[2]AUTO!AF67</f>
        <v>0</v>
      </c>
      <c r="J66" s="44">
        <f>[2]AUTO!AG67</f>
        <v>0</v>
      </c>
      <c r="K66" s="44">
        <f>[2]AUTO!AJ67</f>
        <v>0</v>
      </c>
      <c r="L66" s="44">
        <f>[2]AUTO!AM67</f>
        <v>0</v>
      </c>
      <c r="M66" s="44">
        <f>[2]AUTO!AQ67</f>
        <v>0</v>
      </c>
      <c r="N66" s="44">
        <f>[2]AUTO!AR67</f>
        <v>0</v>
      </c>
      <c r="O66" s="44">
        <f t="shared" si="9"/>
        <v>4634</v>
      </c>
    </row>
    <row r="67" spans="1:15">
      <c r="A67" s="82" t="s">
        <v>115</v>
      </c>
      <c r="B67" s="44">
        <f>[2]AUTO!F68</f>
        <v>2006</v>
      </c>
      <c r="C67" s="44">
        <f>[2]AUTO!K68</f>
        <v>0</v>
      </c>
      <c r="D67" s="44">
        <f>[2]AUTO!N68</f>
        <v>0</v>
      </c>
      <c r="E67" s="44">
        <f>[2]AUTO!S68</f>
        <v>62458</v>
      </c>
      <c r="F67" s="44"/>
      <c r="G67" s="44">
        <f>[2]AUTO!AD68</f>
        <v>0</v>
      </c>
      <c r="H67" s="44">
        <f>[2]AUTO!AE68</f>
        <v>0</v>
      </c>
      <c r="I67" s="44">
        <f>[2]AUTO!AF68</f>
        <v>0</v>
      </c>
      <c r="J67" s="44">
        <f>[2]AUTO!AG68</f>
        <v>0</v>
      </c>
      <c r="K67" s="44">
        <f>[2]AUTO!AJ68</f>
        <v>0</v>
      </c>
      <c r="L67" s="44">
        <f>[2]AUTO!AM68</f>
        <v>0</v>
      </c>
      <c r="M67" s="44">
        <f>[2]AUTO!AQ68</f>
        <v>0</v>
      </c>
      <c r="N67" s="44">
        <f>[2]AUTO!AR68</f>
        <v>0</v>
      </c>
      <c r="O67" s="44">
        <f t="shared" si="9"/>
        <v>64464</v>
      </c>
    </row>
    <row r="68" spans="1:15">
      <c r="A68" s="82" t="s">
        <v>116</v>
      </c>
      <c r="B68" s="44">
        <f>[2]AUTO!F69</f>
        <v>3431</v>
      </c>
      <c r="C68" s="44">
        <f>[2]AUTO!K69</f>
        <v>8518</v>
      </c>
      <c r="D68" s="44">
        <f>[2]AUTO!N69</f>
        <v>0</v>
      </c>
      <c r="E68" s="44">
        <f>[2]AUTO!S69</f>
        <v>0</v>
      </c>
      <c r="F68" s="44"/>
      <c r="G68" s="44">
        <f>[2]AUTO!AD69</f>
        <v>0</v>
      </c>
      <c r="H68" s="44">
        <f>[2]AUTO!AE69</f>
        <v>0</v>
      </c>
      <c r="I68" s="44">
        <f>[2]AUTO!AF69</f>
        <v>0</v>
      </c>
      <c r="J68" s="44">
        <f>[2]AUTO!AG69</f>
        <v>0</v>
      </c>
      <c r="K68" s="44">
        <f>[2]AUTO!AJ69</f>
        <v>0</v>
      </c>
      <c r="L68" s="44">
        <f>[2]AUTO!AM69</f>
        <v>0</v>
      </c>
      <c r="M68" s="44">
        <f>[2]AUTO!AQ69</f>
        <v>0</v>
      </c>
      <c r="N68" s="44">
        <f>[2]AUTO!AR69</f>
        <v>0</v>
      </c>
      <c r="O68" s="44">
        <f t="shared" si="9"/>
        <v>11949</v>
      </c>
    </row>
    <row r="69" spans="1:15">
      <c r="A69" s="128" t="s">
        <v>117</v>
      </c>
      <c r="B69" s="53">
        <f t="shared" ref="B69:N69" si="10">SUM(B70:B73)</f>
        <v>17605</v>
      </c>
      <c r="C69" s="53">
        <f t="shared" si="10"/>
        <v>0</v>
      </c>
      <c r="D69" s="53">
        <f t="shared" si="10"/>
        <v>0</v>
      </c>
      <c r="E69" s="53">
        <f t="shared" si="10"/>
        <v>753190</v>
      </c>
      <c r="F69" s="53"/>
      <c r="G69" s="53">
        <f t="shared" si="10"/>
        <v>0</v>
      </c>
      <c r="H69" s="53">
        <f t="shared" si="10"/>
        <v>0</v>
      </c>
      <c r="I69" s="53">
        <f t="shared" si="10"/>
        <v>0</v>
      </c>
      <c r="J69" s="53">
        <f t="shared" si="10"/>
        <v>0</v>
      </c>
      <c r="K69" s="53">
        <f t="shared" si="10"/>
        <v>0</v>
      </c>
      <c r="L69" s="53">
        <f t="shared" si="10"/>
        <v>0</v>
      </c>
      <c r="M69" s="53">
        <f t="shared" si="10"/>
        <v>0</v>
      </c>
      <c r="N69" s="53">
        <f t="shared" si="10"/>
        <v>0</v>
      </c>
      <c r="O69" s="53">
        <f>SUM(O70:O73)</f>
        <v>770795</v>
      </c>
    </row>
    <row r="70" spans="1:15">
      <c r="A70" s="128" t="s">
        <v>118</v>
      </c>
      <c r="B70" s="44">
        <f>[2]AUTO!F71</f>
        <v>1794</v>
      </c>
      <c r="C70" s="44">
        <f>[2]AUTO!K71</f>
        <v>0</v>
      </c>
      <c r="D70" s="44">
        <f>[2]AUTO!N71</f>
        <v>0</v>
      </c>
      <c r="E70" s="44">
        <f>[2]AUTO!S71</f>
        <v>753190</v>
      </c>
      <c r="F70" s="44"/>
      <c r="G70" s="44">
        <f>[2]AUTO!AD71</f>
        <v>0</v>
      </c>
      <c r="H70" s="44">
        <f>[2]AUTO!AE71</f>
        <v>0</v>
      </c>
      <c r="I70" s="44">
        <f>[2]AUTO!AF71</f>
        <v>0</v>
      </c>
      <c r="J70" s="44">
        <f>[2]AUTO!AG71</f>
        <v>0</v>
      </c>
      <c r="K70" s="44">
        <f>[2]AUTO!AJ71</f>
        <v>0</v>
      </c>
      <c r="L70" s="44">
        <f>[2]AUTO!AM71</f>
        <v>0</v>
      </c>
      <c r="M70" s="44">
        <f>[2]AUTO!AQ71</f>
        <v>0</v>
      </c>
      <c r="N70" s="44">
        <f>[2]AUTO!AR71</f>
        <v>0</v>
      </c>
      <c r="O70" s="44">
        <f t="shared" ref="O70:O92" si="11">SUM(B70:N70)</f>
        <v>754984</v>
      </c>
    </row>
    <row r="71" spans="1:15">
      <c r="A71" s="128" t="s">
        <v>119</v>
      </c>
      <c r="B71" s="44">
        <f>[2]AUTO!F72</f>
        <v>5901</v>
      </c>
      <c r="C71" s="44">
        <f>[2]AUTO!K72</f>
        <v>0</v>
      </c>
      <c r="D71" s="44">
        <f>[2]AUTO!N72</f>
        <v>0</v>
      </c>
      <c r="E71" s="44">
        <f>[2]AUTO!S72</f>
        <v>0</v>
      </c>
      <c r="F71" s="44"/>
      <c r="G71" s="44">
        <f>[2]AUTO!AD72</f>
        <v>0</v>
      </c>
      <c r="H71" s="44">
        <f>[2]AUTO!AE72</f>
        <v>0</v>
      </c>
      <c r="I71" s="44">
        <f>[2]AUTO!AF72</f>
        <v>0</v>
      </c>
      <c r="J71" s="44">
        <f>[2]AUTO!AG72</f>
        <v>0</v>
      </c>
      <c r="K71" s="44">
        <f>[2]AUTO!AJ72</f>
        <v>0</v>
      </c>
      <c r="L71" s="44">
        <f>[2]AUTO!AM72</f>
        <v>0</v>
      </c>
      <c r="M71" s="44">
        <f>[2]AUTO!AQ72</f>
        <v>0</v>
      </c>
      <c r="N71" s="44">
        <f>[2]AUTO!AR72</f>
        <v>0</v>
      </c>
      <c r="O71" s="44">
        <f t="shared" si="11"/>
        <v>5901</v>
      </c>
    </row>
    <row r="72" spans="1:15">
      <c r="A72" s="128" t="s">
        <v>120</v>
      </c>
      <c r="B72" s="44">
        <f>[2]AUTO!F73</f>
        <v>5246</v>
      </c>
      <c r="C72" s="44">
        <f>[2]AUTO!K73</f>
        <v>0</v>
      </c>
      <c r="D72" s="44">
        <f>[2]AUTO!N73</f>
        <v>0</v>
      </c>
      <c r="E72" s="44">
        <f>[2]AUTO!S73</f>
        <v>0</v>
      </c>
      <c r="F72" s="44"/>
      <c r="G72" s="44">
        <f>[2]AUTO!AD73</f>
        <v>0</v>
      </c>
      <c r="H72" s="44">
        <f>[2]AUTO!AE73</f>
        <v>0</v>
      </c>
      <c r="I72" s="44">
        <f>[2]AUTO!AF73</f>
        <v>0</v>
      </c>
      <c r="J72" s="44">
        <f>[2]AUTO!AG73</f>
        <v>0</v>
      </c>
      <c r="K72" s="44">
        <f>[2]AUTO!AJ73</f>
        <v>0</v>
      </c>
      <c r="L72" s="44">
        <f>[2]AUTO!AM73</f>
        <v>0</v>
      </c>
      <c r="M72" s="44">
        <f>[2]AUTO!AQ73</f>
        <v>0</v>
      </c>
      <c r="N72" s="44">
        <f>[2]AUTO!AR73</f>
        <v>0</v>
      </c>
      <c r="O72" s="44">
        <f t="shared" si="11"/>
        <v>5246</v>
      </c>
    </row>
    <row r="73" spans="1:15">
      <c r="A73" s="128" t="s">
        <v>121</v>
      </c>
      <c r="B73" s="44">
        <f>[2]AUTO!F74</f>
        <v>4664</v>
      </c>
      <c r="C73" s="44">
        <f>[2]AUTO!K74</f>
        <v>0</v>
      </c>
      <c r="D73" s="44">
        <f>[2]AUTO!N74</f>
        <v>0</v>
      </c>
      <c r="E73" s="44">
        <f>[2]AUTO!S74</f>
        <v>0</v>
      </c>
      <c r="F73" s="44"/>
      <c r="G73" s="44">
        <f>[2]AUTO!AD74</f>
        <v>0</v>
      </c>
      <c r="H73" s="44">
        <f>[2]AUTO!AE74</f>
        <v>0</v>
      </c>
      <c r="I73" s="44">
        <f>[2]AUTO!AF74</f>
        <v>0</v>
      </c>
      <c r="J73" s="44">
        <f>[2]AUTO!AG74</f>
        <v>0</v>
      </c>
      <c r="K73" s="44">
        <f>[2]AUTO!AJ74</f>
        <v>0</v>
      </c>
      <c r="L73" s="44">
        <f>[2]AUTO!AM74</f>
        <v>0</v>
      </c>
      <c r="M73" s="44">
        <f>[2]AUTO!AQ74</f>
        <v>0</v>
      </c>
      <c r="N73" s="44">
        <f>[2]AUTO!AR74</f>
        <v>0</v>
      </c>
      <c r="O73" s="44">
        <f t="shared" si="11"/>
        <v>4664</v>
      </c>
    </row>
    <row r="74" spans="1:15">
      <c r="A74" s="128" t="s">
        <v>122</v>
      </c>
      <c r="B74" s="44">
        <f>[2]AUTO!F75</f>
        <v>54835</v>
      </c>
      <c r="C74" s="44">
        <f>[2]AUTO!K75</f>
        <v>0</v>
      </c>
      <c r="D74" s="44">
        <f>[2]AUTO!N75</f>
        <v>0</v>
      </c>
      <c r="E74" s="44">
        <f>[2]AUTO!S75</f>
        <v>0</v>
      </c>
      <c r="F74" s="44"/>
      <c r="G74" s="44">
        <f>[2]AUTO!AD75</f>
        <v>0</v>
      </c>
      <c r="H74" s="44">
        <f>[2]AUTO!AE75</f>
        <v>0</v>
      </c>
      <c r="I74" s="44">
        <f>[2]AUTO!AF75</f>
        <v>0</v>
      </c>
      <c r="J74" s="44">
        <f>[2]AUTO!AG75</f>
        <v>0</v>
      </c>
      <c r="K74" s="44">
        <f>[2]AUTO!AJ75</f>
        <v>0</v>
      </c>
      <c r="L74" s="44">
        <f>[2]AUTO!AM75</f>
        <v>0</v>
      </c>
      <c r="M74" s="44">
        <f>[2]AUTO!AQ75</f>
        <v>0</v>
      </c>
      <c r="N74" s="44">
        <f>[2]AUTO!AR75</f>
        <v>0</v>
      </c>
      <c r="O74" s="44">
        <f t="shared" si="11"/>
        <v>54835</v>
      </c>
    </row>
    <row r="75" spans="1:15">
      <c r="A75" s="128" t="s">
        <v>123</v>
      </c>
      <c r="B75" s="44">
        <f>[2]AUTO!F76</f>
        <v>39366</v>
      </c>
      <c r="C75" s="44">
        <f>[2]AUTO!K76</f>
        <v>0</v>
      </c>
      <c r="D75" s="44">
        <f>[2]AUTO!N76</f>
        <v>0</v>
      </c>
      <c r="E75" s="44">
        <f>[2]AUTO!S76</f>
        <v>0</v>
      </c>
      <c r="F75" s="44"/>
      <c r="G75" s="44">
        <f>[2]AUTO!AD76</f>
        <v>0</v>
      </c>
      <c r="H75" s="44">
        <f>[2]AUTO!AE76</f>
        <v>0</v>
      </c>
      <c r="I75" s="44">
        <f>[2]AUTO!AF76</f>
        <v>0</v>
      </c>
      <c r="J75" s="44">
        <f>[2]AUTO!AG76</f>
        <v>0</v>
      </c>
      <c r="K75" s="44">
        <f>[2]AUTO!AJ76</f>
        <v>0</v>
      </c>
      <c r="L75" s="44">
        <f>[2]AUTO!AM76</f>
        <v>0</v>
      </c>
      <c r="M75" s="44">
        <f>[2]AUTO!AQ76</f>
        <v>0</v>
      </c>
      <c r="N75" s="44">
        <f>[2]AUTO!AR76</f>
        <v>0</v>
      </c>
      <c r="O75" s="44">
        <f t="shared" si="11"/>
        <v>39366</v>
      </c>
    </row>
    <row r="76" spans="1:15">
      <c r="A76" s="128" t="s">
        <v>124</v>
      </c>
      <c r="B76" s="44">
        <f>[2]AUTO!F77</f>
        <v>37372</v>
      </c>
      <c r="C76" s="44">
        <f>[2]AUTO!K77</f>
        <v>0</v>
      </c>
      <c r="D76" s="44">
        <f>[2]AUTO!N77</f>
        <v>0</v>
      </c>
      <c r="E76" s="44">
        <f>[2]AUTO!S77</f>
        <v>0</v>
      </c>
      <c r="F76" s="44"/>
      <c r="G76" s="44">
        <f>[2]AUTO!AD77</f>
        <v>0</v>
      </c>
      <c r="H76" s="44">
        <f>[2]AUTO!AE77</f>
        <v>0</v>
      </c>
      <c r="I76" s="44">
        <f>[2]AUTO!AF77</f>
        <v>0</v>
      </c>
      <c r="J76" s="44">
        <f>[2]AUTO!AG77</f>
        <v>0</v>
      </c>
      <c r="K76" s="44">
        <f>[2]AUTO!AJ77</f>
        <v>0</v>
      </c>
      <c r="L76" s="44">
        <f>[2]AUTO!AM77</f>
        <v>0</v>
      </c>
      <c r="M76" s="44">
        <f>[2]AUTO!AQ77</f>
        <v>0</v>
      </c>
      <c r="N76" s="44">
        <f>[2]AUTO!AR77</f>
        <v>0</v>
      </c>
      <c r="O76" s="44">
        <f t="shared" si="11"/>
        <v>37372</v>
      </c>
    </row>
    <row r="77" spans="1:15">
      <c r="A77" s="128" t="s">
        <v>125</v>
      </c>
      <c r="B77" s="44">
        <f>[2]AUTO!F78</f>
        <v>5069</v>
      </c>
      <c r="C77" s="44">
        <f>[2]AUTO!K78</f>
        <v>0</v>
      </c>
      <c r="D77" s="44">
        <f>[2]AUTO!N78</f>
        <v>0</v>
      </c>
      <c r="E77" s="44">
        <f>[2]AUTO!S78</f>
        <v>0</v>
      </c>
      <c r="F77" s="44"/>
      <c r="G77" s="44">
        <f>[2]AUTO!AD78</f>
        <v>0</v>
      </c>
      <c r="H77" s="44">
        <f>[2]AUTO!AE78</f>
        <v>0</v>
      </c>
      <c r="I77" s="44">
        <f>[2]AUTO!AF78</f>
        <v>0</v>
      </c>
      <c r="J77" s="44">
        <f>[2]AUTO!AG78</f>
        <v>0</v>
      </c>
      <c r="K77" s="44">
        <f>[2]AUTO!AJ78</f>
        <v>0</v>
      </c>
      <c r="L77" s="44">
        <f>[2]AUTO!AM78</f>
        <v>0</v>
      </c>
      <c r="M77" s="44">
        <f>[2]AUTO!AQ78</f>
        <v>0</v>
      </c>
      <c r="N77" s="44">
        <f>[2]AUTO!AR78</f>
        <v>0</v>
      </c>
      <c r="O77" s="44">
        <f t="shared" si="11"/>
        <v>5069</v>
      </c>
    </row>
    <row r="78" spans="1:15">
      <c r="A78" s="128" t="s">
        <v>126</v>
      </c>
      <c r="B78" s="44">
        <f>[2]AUTO!F79</f>
        <v>4035</v>
      </c>
      <c r="C78" s="44">
        <f>[2]AUTO!K79</f>
        <v>0</v>
      </c>
      <c r="D78" s="44">
        <f>[2]AUTO!N79</f>
        <v>0</v>
      </c>
      <c r="E78" s="44">
        <f>[2]AUTO!S79</f>
        <v>0</v>
      </c>
      <c r="F78" s="44"/>
      <c r="G78" s="44">
        <f>[2]AUTO!AD79</f>
        <v>0</v>
      </c>
      <c r="H78" s="44">
        <f>[2]AUTO!AE79</f>
        <v>0</v>
      </c>
      <c r="I78" s="44">
        <f>[2]AUTO!AF79</f>
        <v>0</v>
      </c>
      <c r="J78" s="44">
        <f>[2]AUTO!AG79</f>
        <v>0</v>
      </c>
      <c r="K78" s="44">
        <f>[2]AUTO!AJ79</f>
        <v>0</v>
      </c>
      <c r="L78" s="44">
        <f>[2]AUTO!AM79</f>
        <v>0</v>
      </c>
      <c r="M78" s="44">
        <f>[2]AUTO!AQ79</f>
        <v>0</v>
      </c>
      <c r="N78" s="44">
        <f>[2]AUTO!AR79</f>
        <v>0</v>
      </c>
      <c r="O78" s="44">
        <f t="shared" si="11"/>
        <v>4035</v>
      </c>
    </row>
    <row r="79" spans="1:15">
      <c r="A79" s="128" t="s">
        <v>127</v>
      </c>
      <c r="B79" s="44">
        <f>[2]AUTO!F80</f>
        <v>0</v>
      </c>
      <c r="C79" s="44">
        <f>[2]AUTO!K80</f>
        <v>4186</v>
      </c>
      <c r="D79" s="44">
        <f>[2]AUTO!N80</f>
        <v>0</v>
      </c>
      <c r="E79" s="44">
        <f>[2]AUTO!S80</f>
        <v>0</v>
      </c>
      <c r="F79" s="44"/>
      <c r="G79" s="44">
        <f>[2]AUTO!AD80</f>
        <v>0</v>
      </c>
      <c r="H79" s="44">
        <f>[2]AUTO!AE80</f>
        <v>0</v>
      </c>
      <c r="I79" s="44">
        <f>[2]AUTO!AF80</f>
        <v>0</v>
      </c>
      <c r="J79" s="44">
        <f>[2]AUTO!AG80</f>
        <v>0</v>
      </c>
      <c r="K79" s="44">
        <f>[2]AUTO!AJ80</f>
        <v>0</v>
      </c>
      <c r="L79" s="44">
        <f>[2]AUTO!AM80</f>
        <v>0</v>
      </c>
      <c r="M79" s="44">
        <f>[2]AUTO!AQ80</f>
        <v>0</v>
      </c>
      <c r="N79" s="44">
        <f>[2]AUTO!AR80</f>
        <v>0</v>
      </c>
      <c r="O79" s="44">
        <f t="shared" si="11"/>
        <v>4186</v>
      </c>
    </row>
    <row r="80" spans="1:15">
      <c r="A80" s="128" t="s">
        <v>335</v>
      </c>
      <c r="B80" s="44">
        <f>[2]AUTO!F81</f>
        <v>2817</v>
      </c>
      <c r="C80" s="44">
        <f>[2]AUTO!K81</f>
        <v>0</v>
      </c>
      <c r="D80" s="44">
        <f>[2]AUTO!N81</f>
        <v>0</v>
      </c>
      <c r="E80" s="44">
        <f>[2]AUTO!S81</f>
        <v>0</v>
      </c>
      <c r="F80" s="44"/>
      <c r="G80" s="44">
        <f>[2]AUTO!AD81</f>
        <v>0</v>
      </c>
      <c r="H80" s="44">
        <f>[2]AUTO!AE81</f>
        <v>0</v>
      </c>
      <c r="I80" s="44">
        <f>[2]AUTO!AF81</f>
        <v>0</v>
      </c>
      <c r="J80" s="44">
        <f>[2]AUTO!AG81</f>
        <v>0</v>
      </c>
      <c r="K80" s="44">
        <f>[2]AUTO!AJ81</f>
        <v>0</v>
      </c>
      <c r="L80" s="44">
        <f>[2]AUTO!AM81</f>
        <v>0</v>
      </c>
      <c r="M80" s="44">
        <f>[2]AUTO!AQ81</f>
        <v>0</v>
      </c>
      <c r="N80" s="44">
        <f>[2]AUTO!AR81</f>
        <v>0</v>
      </c>
      <c r="O80" s="44">
        <f t="shared" si="11"/>
        <v>2817</v>
      </c>
    </row>
    <row r="81" spans="1:15">
      <c r="A81" s="128" t="s">
        <v>130</v>
      </c>
      <c r="B81" s="44">
        <f>[2]AUTO!F82</f>
        <v>1233</v>
      </c>
      <c r="C81" s="44">
        <f>[2]AUTO!K82</f>
        <v>0</v>
      </c>
      <c r="D81" s="44">
        <f>[2]AUTO!N82</f>
        <v>0</v>
      </c>
      <c r="E81" s="44">
        <f>[2]AUTO!S82</f>
        <v>0</v>
      </c>
      <c r="F81" s="44"/>
      <c r="G81" s="44">
        <f>[2]AUTO!AD82</f>
        <v>0</v>
      </c>
      <c r="H81" s="44">
        <f>[2]AUTO!AE82</f>
        <v>0</v>
      </c>
      <c r="I81" s="44">
        <f>[2]AUTO!AF82</f>
        <v>0</v>
      </c>
      <c r="J81" s="44">
        <f>[2]AUTO!AG82</f>
        <v>0</v>
      </c>
      <c r="K81" s="44">
        <f>[2]AUTO!AJ82</f>
        <v>0</v>
      </c>
      <c r="L81" s="44">
        <f>[2]AUTO!AM82</f>
        <v>0</v>
      </c>
      <c r="M81" s="44">
        <f>[2]AUTO!AQ82</f>
        <v>0</v>
      </c>
      <c r="N81" s="44">
        <f>[2]AUTO!AR82</f>
        <v>0</v>
      </c>
      <c r="O81" s="44">
        <f t="shared" si="11"/>
        <v>1233</v>
      </c>
    </row>
    <row r="82" spans="1:15">
      <c r="A82" s="128" t="s">
        <v>132</v>
      </c>
      <c r="B82" s="44">
        <f>[2]AUTO!F83</f>
        <v>2832</v>
      </c>
      <c r="C82" s="44">
        <f>[2]AUTO!K83</f>
        <v>62218</v>
      </c>
      <c r="D82" s="44">
        <f>[2]AUTO!N83</f>
        <v>0</v>
      </c>
      <c r="E82" s="44">
        <f>[2]AUTO!S83</f>
        <v>0</v>
      </c>
      <c r="F82" s="44"/>
      <c r="G82" s="44">
        <f>[2]AUTO!AD83</f>
        <v>0</v>
      </c>
      <c r="H82" s="44">
        <f>[2]AUTO!AE83</f>
        <v>0</v>
      </c>
      <c r="I82" s="44">
        <f>[2]AUTO!AF83</f>
        <v>0</v>
      </c>
      <c r="J82" s="44">
        <f>[2]AUTO!AG83</f>
        <v>0</v>
      </c>
      <c r="K82" s="44">
        <f>[2]AUTO!AJ83</f>
        <v>0</v>
      </c>
      <c r="L82" s="44">
        <f>[2]AUTO!AM83</f>
        <v>0</v>
      </c>
      <c r="M82" s="44">
        <f>[2]AUTO!AQ83</f>
        <v>0</v>
      </c>
      <c r="N82" s="44">
        <f>[2]AUTO!AR83</f>
        <v>0</v>
      </c>
      <c r="O82" s="44">
        <f t="shared" si="11"/>
        <v>65050</v>
      </c>
    </row>
    <row r="83" spans="1:15">
      <c r="A83" s="128" t="s">
        <v>134</v>
      </c>
      <c r="B83" s="44">
        <f>[2]AUTO!F84</f>
        <v>17054</v>
      </c>
      <c r="C83" s="44">
        <f>[2]AUTO!K84</f>
        <v>0</v>
      </c>
      <c r="D83" s="44">
        <f>[2]AUTO!N84</f>
        <v>0</v>
      </c>
      <c r="E83" s="44">
        <f>[2]AUTO!S84</f>
        <v>0</v>
      </c>
      <c r="F83" s="44"/>
      <c r="G83" s="44">
        <f>[2]AUTO!AD84</f>
        <v>0</v>
      </c>
      <c r="H83" s="44">
        <f>[2]AUTO!AE84</f>
        <v>0</v>
      </c>
      <c r="I83" s="44">
        <f>[2]AUTO!AF84</f>
        <v>0</v>
      </c>
      <c r="J83" s="44">
        <f>[2]AUTO!AG84</f>
        <v>0</v>
      </c>
      <c r="K83" s="44">
        <f>[2]AUTO!AJ84</f>
        <v>0</v>
      </c>
      <c r="L83" s="44">
        <f>[2]AUTO!AM84</f>
        <v>0</v>
      </c>
      <c r="M83" s="44">
        <f>[2]AUTO!AQ84</f>
        <v>0</v>
      </c>
      <c r="N83" s="44">
        <f>[2]AUTO!AR84</f>
        <v>0</v>
      </c>
      <c r="O83" s="44">
        <f t="shared" si="11"/>
        <v>17054</v>
      </c>
    </row>
    <row r="84" spans="1:15">
      <c r="A84" s="128" t="s">
        <v>136</v>
      </c>
      <c r="B84" s="44">
        <f>[2]AUTO!F85</f>
        <v>68950</v>
      </c>
      <c r="C84" s="44">
        <f>[2]AUTO!K85</f>
        <v>0</v>
      </c>
      <c r="D84" s="44">
        <f>[2]AUTO!N85</f>
        <v>0</v>
      </c>
      <c r="E84" s="44">
        <f>[2]AUTO!S85</f>
        <v>0</v>
      </c>
      <c r="F84" s="44"/>
      <c r="G84" s="44">
        <f>[2]AUTO!AD85</f>
        <v>0</v>
      </c>
      <c r="H84" s="44">
        <f>[2]AUTO!AE85</f>
        <v>0</v>
      </c>
      <c r="I84" s="44">
        <f>[2]AUTO!AF85</f>
        <v>0</v>
      </c>
      <c r="J84" s="44">
        <f>[2]AUTO!AG85</f>
        <v>0</v>
      </c>
      <c r="K84" s="44">
        <f>[2]AUTO!AJ85</f>
        <v>0</v>
      </c>
      <c r="L84" s="44">
        <f>[2]AUTO!AM85</f>
        <v>0</v>
      </c>
      <c r="M84" s="44">
        <f>[2]AUTO!AQ85</f>
        <v>0</v>
      </c>
      <c r="N84" s="44">
        <f>[2]AUTO!AR85</f>
        <v>0</v>
      </c>
      <c r="O84" s="44">
        <f t="shared" si="11"/>
        <v>68950</v>
      </c>
    </row>
    <row r="85" spans="1:15">
      <c r="A85" s="128" t="s">
        <v>138</v>
      </c>
      <c r="B85" s="44">
        <f>[2]AUTO!F86</f>
        <v>3077</v>
      </c>
      <c r="C85" s="44">
        <f>[2]AUTO!K86</f>
        <v>0</v>
      </c>
      <c r="D85" s="44">
        <f>[2]AUTO!N86</f>
        <v>0</v>
      </c>
      <c r="E85" s="44">
        <f>[2]AUTO!S86</f>
        <v>0</v>
      </c>
      <c r="F85" s="44"/>
      <c r="G85" s="44">
        <f>[2]AUTO!AD86</f>
        <v>0</v>
      </c>
      <c r="H85" s="44">
        <f>[2]AUTO!AE86</f>
        <v>0</v>
      </c>
      <c r="I85" s="44">
        <f>[2]AUTO!AF86</f>
        <v>0</v>
      </c>
      <c r="J85" s="44">
        <f>[2]AUTO!AG86</f>
        <v>0</v>
      </c>
      <c r="K85" s="44">
        <f>[2]AUTO!AJ86</f>
        <v>0</v>
      </c>
      <c r="L85" s="44">
        <f>[2]AUTO!AM86</f>
        <v>0</v>
      </c>
      <c r="M85" s="44">
        <f>[2]AUTO!AQ86</f>
        <v>0</v>
      </c>
      <c r="N85" s="44">
        <f>[2]AUTO!AR86</f>
        <v>0</v>
      </c>
      <c r="O85" s="44">
        <f t="shared" si="11"/>
        <v>3077</v>
      </c>
    </row>
    <row r="86" spans="1:15" ht="14.25" customHeight="1">
      <c r="A86" s="128" t="s">
        <v>140</v>
      </c>
      <c r="B86" s="44">
        <f>[2]AUTO!F87</f>
        <v>5046</v>
      </c>
      <c r="C86" s="44">
        <f>[2]AUTO!K87</f>
        <v>0</v>
      </c>
      <c r="D86" s="44">
        <f>[2]AUTO!N87</f>
        <v>0</v>
      </c>
      <c r="E86" s="44">
        <f>[2]AUTO!S87</f>
        <v>29758</v>
      </c>
      <c r="F86" s="44"/>
      <c r="G86" s="44">
        <f>[2]AUTO!AD87</f>
        <v>0</v>
      </c>
      <c r="H86" s="44">
        <f>[2]AUTO!AE87</f>
        <v>0</v>
      </c>
      <c r="I86" s="44">
        <f>[2]AUTO!AF87</f>
        <v>0</v>
      </c>
      <c r="J86" s="44">
        <f>[2]AUTO!AG87</f>
        <v>0</v>
      </c>
      <c r="K86" s="44">
        <f>[2]AUTO!AJ87</f>
        <v>0</v>
      </c>
      <c r="L86" s="44">
        <f>[2]AUTO!AM87</f>
        <v>0</v>
      </c>
      <c r="M86" s="44">
        <f>[2]AUTO!AQ87</f>
        <v>0</v>
      </c>
      <c r="N86" s="44">
        <f>[2]AUTO!AR87</f>
        <v>0</v>
      </c>
      <c r="O86" s="44">
        <f t="shared" si="11"/>
        <v>34804</v>
      </c>
    </row>
    <row r="87" spans="1:15">
      <c r="A87" s="128" t="s">
        <v>142</v>
      </c>
      <c r="B87" s="44">
        <f>[2]AUTO!F88</f>
        <v>6900</v>
      </c>
      <c r="C87" s="44">
        <f>[2]AUTO!K88</f>
        <v>0</v>
      </c>
      <c r="D87" s="44">
        <f>[2]AUTO!N88</f>
        <v>0</v>
      </c>
      <c r="E87" s="44">
        <f>[2]AUTO!S88</f>
        <v>0</v>
      </c>
      <c r="F87" s="44"/>
      <c r="G87" s="44">
        <f>[2]AUTO!AD88</f>
        <v>0</v>
      </c>
      <c r="H87" s="44">
        <f>[2]AUTO!AE88</f>
        <v>0</v>
      </c>
      <c r="I87" s="44">
        <f>[2]AUTO!AF88</f>
        <v>0</v>
      </c>
      <c r="J87" s="44">
        <f>[2]AUTO!AG88</f>
        <v>0</v>
      </c>
      <c r="K87" s="44">
        <f>[2]AUTO!AJ88</f>
        <v>0</v>
      </c>
      <c r="L87" s="44">
        <f>[2]AUTO!AM88</f>
        <v>0</v>
      </c>
      <c r="M87" s="44">
        <f>[2]AUTO!AQ88</f>
        <v>0</v>
      </c>
      <c r="N87" s="44">
        <f>[2]AUTO!AR88</f>
        <v>0</v>
      </c>
      <c r="O87" s="44">
        <f t="shared" si="11"/>
        <v>6900</v>
      </c>
    </row>
    <row r="88" spans="1:15">
      <c r="A88" s="128" t="s">
        <v>144</v>
      </c>
      <c r="B88" s="44">
        <f>[2]AUTO!F89</f>
        <v>2518</v>
      </c>
      <c r="C88" s="44">
        <f>[2]AUTO!K89</f>
        <v>0</v>
      </c>
      <c r="D88" s="44">
        <f>[2]AUTO!N89</f>
        <v>0</v>
      </c>
      <c r="E88" s="44">
        <f>[2]AUTO!S89</f>
        <v>0</v>
      </c>
      <c r="F88" s="44"/>
      <c r="G88" s="44">
        <f>[2]AUTO!AD89</f>
        <v>0</v>
      </c>
      <c r="H88" s="44">
        <f>[2]AUTO!AE89</f>
        <v>0</v>
      </c>
      <c r="I88" s="44">
        <f>[2]AUTO!AF89</f>
        <v>0</v>
      </c>
      <c r="J88" s="44">
        <f>[2]AUTO!AG89</f>
        <v>0</v>
      </c>
      <c r="K88" s="44">
        <f>[2]AUTO!AJ89</f>
        <v>0</v>
      </c>
      <c r="L88" s="44">
        <f>[2]AUTO!AM89</f>
        <v>0</v>
      </c>
      <c r="M88" s="44">
        <f>[2]AUTO!AQ89</f>
        <v>0</v>
      </c>
      <c r="N88" s="44">
        <f>[2]AUTO!AR89</f>
        <v>0</v>
      </c>
      <c r="O88" s="44">
        <f t="shared" si="11"/>
        <v>2518</v>
      </c>
    </row>
    <row r="89" spans="1:15" ht="14.25" customHeight="1">
      <c r="A89" s="128" t="s">
        <v>146</v>
      </c>
      <c r="B89" s="44">
        <f>[2]AUTO!F90</f>
        <v>18702</v>
      </c>
      <c r="C89" s="44">
        <f>[2]AUTO!K90</f>
        <v>0</v>
      </c>
      <c r="D89" s="44">
        <f>[2]AUTO!N90</f>
        <v>0</v>
      </c>
      <c r="E89" s="44">
        <f>[2]AUTO!S90</f>
        <v>0</v>
      </c>
      <c r="F89" s="44"/>
      <c r="G89" s="44">
        <f>[2]AUTO!AD90</f>
        <v>0</v>
      </c>
      <c r="H89" s="44">
        <f>[2]AUTO!AE90</f>
        <v>0</v>
      </c>
      <c r="I89" s="44">
        <f>[2]AUTO!AF90</f>
        <v>0</v>
      </c>
      <c r="J89" s="44">
        <f>[2]AUTO!AG90</f>
        <v>0</v>
      </c>
      <c r="K89" s="44">
        <f>[2]AUTO!AJ90</f>
        <v>0</v>
      </c>
      <c r="L89" s="44">
        <f>[2]AUTO!AM90</f>
        <v>0</v>
      </c>
      <c r="M89" s="44">
        <f>[2]AUTO!AQ90</f>
        <v>0</v>
      </c>
      <c r="N89" s="44">
        <f>[2]AUTO!AR90</f>
        <v>0</v>
      </c>
      <c r="O89" s="44">
        <f t="shared" si="11"/>
        <v>18702</v>
      </c>
    </row>
    <row r="90" spans="1:15">
      <c r="A90" s="339" t="s">
        <v>148</v>
      </c>
      <c r="B90" s="44">
        <f>[2]AUTO!F91</f>
        <v>152830</v>
      </c>
      <c r="C90" s="44"/>
      <c r="D90" s="44"/>
      <c r="E90" s="44"/>
      <c r="F90" s="44"/>
      <c r="G90" s="44"/>
      <c r="H90" s="44"/>
      <c r="I90" s="44"/>
      <c r="J90" s="44"/>
      <c r="K90" s="44"/>
      <c r="L90" s="44"/>
      <c r="M90" s="44"/>
      <c r="N90" s="44"/>
      <c r="O90" s="44">
        <f t="shared" si="11"/>
        <v>152830</v>
      </c>
    </row>
    <row r="91" spans="1:15" hidden="1">
      <c r="A91" s="339" t="s">
        <v>149</v>
      </c>
      <c r="B91" s="44">
        <f>[2]AUTO!F92</f>
        <v>15101</v>
      </c>
      <c r="C91" s="44"/>
      <c r="D91" s="44"/>
      <c r="E91" s="44"/>
      <c r="F91" s="44"/>
      <c r="G91" s="44"/>
      <c r="H91" s="44"/>
      <c r="I91" s="44"/>
      <c r="J91" s="44"/>
      <c r="K91" s="44"/>
      <c r="L91" s="44"/>
      <c r="M91" s="44"/>
      <c r="N91" s="44"/>
      <c r="O91" s="44">
        <f t="shared" si="11"/>
        <v>15101</v>
      </c>
    </row>
    <row r="92" spans="1:15" hidden="1">
      <c r="A92" s="339" t="s">
        <v>150</v>
      </c>
      <c r="B92" s="44">
        <f>[2]AUTO!F93</f>
        <v>137729</v>
      </c>
      <c r="C92" s="44"/>
      <c r="D92" s="44"/>
      <c r="E92" s="44"/>
      <c r="F92" s="44"/>
      <c r="G92" s="44"/>
      <c r="H92" s="44"/>
      <c r="I92" s="44"/>
      <c r="J92" s="44"/>
      <c r="K92" s="44"/>
      <c r="L92" s="44"/>
      <c r="M92" s="44"/>
      <c r="N92" s="44"/>
      <c r="O92" s="44">
        <f t="shared" si="11"/>
        <v>137729</v>
      </c>
    </row>
    <row r="93" spans="1:15" hidden="1">
      <c r="A93" s="339"/>
      <c r="B93" s="44"/>
      <c r="C93" s="44"/>
      <c r="D93" s="44"/>
      <c r="E93" s="44"/>
      <c r="F93" s="44"/>
      <c r="G93" s="44"/>
      <c r="H93" s="44"/>
      <c r="I93" s="44"/>
      <c r="J93" s="44"/>
      <c r="K93" s="44"/>
      <c r="L93" s="44"/>
      <c r="M93" s="44"/>
      <c r="N93" s="44"/>
      <c r="O93" s="44"/>
    </row>
    <row r="94" spans="1:15">
      <c r="A94" s="82" t="s">
        <v>322</v>
      </c>
      <c r="B94" s="44">
        <f>[2]AUTO!F95</f>
        <v>0</v>
      </c>
      <c r="C94" s="44">
        <f>[2]AUTO!K95</f>
        <v>0</v>
      </c>
      <c r="D94" s="44">
        <f>[2]AUTO!N95</f>
        <v>0</v>
      </c>
      <c r="E94" s="44">
        <f>[2]AUTO!S95</f>
        <v>573392</v>
      </c>
      <c r="F94" s="44"/>
      <c r="G94" s="44">
        <f>[2]AUTO!AD95</f>
        <v>0</v>
      </c>
      <c r="H94" s="44">
        <f>[2]AUTO!AE95</f>
        <v>0</v>
      </c>
      <c r="I94" s="44">
        <f>[2]AUTO!AF95</f>
        <v>0</v>
      </c>
      <c r="J94" s="44">
        <f>[2]AUTO!AG95</f>
        <v>0</v>
      </c>
      <c r="K94" s="44">
        <f>[2]AUTO!AJ95</f>
        <v>0</v>
      </c>
      <c r="L94" s="44">
        <f>[2]AUTO!AM95</f>
        <v>0</v>
      </c>
      <c r="M94" s="44">
        <f>[2]AUTO!AQ95</f>
        <v>0</v>
      </c>
      <c r="N94" s="44">
        <f>[2]AUTO!AR95</f>
        <v>0</v>
      </c>
      <c r="O94" s="44">
        <f>SUM(B94:N94)</f>
        <v>573392</v>
      </c>
    </row>
    <row r="95" spans="1:15" ht="13.5" customHeight="1">
      <c r="A95" s="340" t="s">
        <v>336</v>
      </c>
      <c r="B95" s="44">
        <f t="shared" ref="B95:K95" si="12">SUM(B96:B97)</f>
        <v>0</v>
      </c>
      <c r="C95" s="44">
        <f t="shared" si="12"/>
        <v>0</v>
      </c>
      <c r="D95" s="44">
        <f t="shared" si="12"/>
        <v>0</v>
      </c>
      <c r="E95" s="44">
        <f t="shared" si="12"/>
        <v>0</v>
      </c>
      <c r="F95" s="44"/>
      <c r="G95" s="44">
        <f t="shared" si="12"/>
        <v>0</v>
      </c>
      <c r="H95" s="44">
        <f t="shared" si="12"/>
        <v>0</v>
      </c>
      <c r="I95" s="44">
        <f t="shared" si="12"/>
        <v>0</v>
      </c>
      <c r="J95" s="44">
        <f t="shared" si="12"/>
        <v>0</v>
      </c>
      <c r="K95" s="44">
        <f t="shared" si="12"/>
        <v>0</v>
      </c>
      <c r="L95" s="44">
        <f>SUM(L96:L97)</f>
        <v>0</v>
      </c>
      <c r="M95" s="44">
        <f>SUM(M96:M97)</f>
        <v>486885005</v>
      </c>
      <c r="N95" s="44">
        <f>SUM(N96:N97)</f>
        <v>0</v>
      </c>
      <c r="O95" s="44">
        <f>SUM(O96:O97)</f>
        <v>486885005</v>
      </c>
    </row>
    <row r="96" spans="1:15" hidden="1">
      <c r="A96" s="340" t="s">
        <v>324</v>
      </c>
      <c r="B96" s="44">
        <f>[2]AUTO!F97</f>
        <v>0</v>
      </c>
      <c r="C96" s="44">
        <f>[2]AUTO!K97</f>
        <v>0</v>
      </c>
      <c r="D96" s="44">
        <f>[2]AUTO!N97</f>
        <v>0</v>
      </c>
      <c r="E96" s="44">
        <f>[2]AUTO!S97</f>
        <v>0</v>
      </c>
      <c r="F96" s="44"/>
      <c r="G96" s="44">
        <f>[2]AUTO!AD97</f>
        <v>0</v>
      </c>
      <c r="H96" s="44">
        <f>[2]AUTO!AE97</f>
        <v>0</v>
      </c>
      <c r="I96" s="44">
        <f>[2]AUTO!AF97</f>
        <v>0</v>
      </c>
      <c r="J96" s="44">
        <f>[2]AUTO!AG97</f>
        <v>0</v>
      </c>
      <c r="K96" s="44">
        <f>[2]AUTO!AJ97</f>
        <v>0</v>
      </c>
      <c r="L96" s="44">
        <f>[2]AUTO!AM97</f>
        <v>0</v>
      </c>
      <c r="M96" s="44">
        <f>[2]AUTO!AQ97</f>
        <v>486885005</v>
      </c>
      <c r="N96" s="44">
        <f>[2]AUTO!AR97</f>
        <v>0</v>
      </c>
      <c r="O96" s="44">
        <f>SUM(B96:N96)</f>
        <v>486885005</v>
      </c>
    </row>
    <row r="97" spans="1:15" hidden="1">
      <c r="A97" s="340" t="s">
        <v>325</v>
      </c>
      <c r="B97" s="44">
        <f>[2]AUTO!F98</f>
        <v>0</v>
      </c>
      <c r="C97" s="44">
        <f>[2]AUTO!K98</f>
        <v>0</v>
      </c>
      <c r="D97" s="44">
        <f>[2]AUTO!N98</f>
        <v>0</v>
      </c>
      <c r="E97" s="44">
        <f>[2]AUTO!S98</f>
        <v>0</v>
      </c>
      <c r="F97" s="44"/>
      <c r="G97" s="44">
        <f>[2]AUTO!AD98</f>
        <v>0</v>
      </c>
      <c r="H97" s="44">
        <f>[2]AUTO!AE98</f>
        <v>0</v>
      </c>
      <c r="I97" s="44">
        <f>[2]AUTO!AF98</f>
        <v>0</v>
      </c>
      <c r="J97" s="44">
        <f>[2]AUTO!AG98</f>
        <v>0</v>
      </c>
      <c r="K97" s="44">
        <f>[2]AUTO!AJ98</f>
        <v>0</v>
      </c>
      <c r="L97" s="44">
        <f>[2]AUTO!AM98</f>
        <v>0</v>
      </c>
      <c r="M97" s="44">
        <f>[2]AUTO!AQ98</f>
        <v>0</v>
      </c>
      <c r="N97" s="44">
        <f>[2]AUTO!AR98</f>
        <v>0</v>
      </c>
      <c r="O97" s="44">
        <f>SUM(B97:N97)</f>
        <v>0</v>
      </c>
    </row>
    <row r="98" spans="1:15">
      <c r="A98" s="82" t="s">
        <v>326</v>
      </c>
      <c r="B98" s="44">
        <f>[2]AUTO!F99</f>
        <v>3766</v>
      </c>
      <c r="C98" s="44">
        <f>[2]AUTO!K99</f>
        <v>0</v>
      </c>
      <c r="D98" s="44">
        <f>[2]AUTO!N99</f>
        <v>0</v>
      </c>
      <c r="E98" s="44">
        <f>[2]AUTO!S99</f>
        <v>0</v>
      </c>
      <c r="F98" s="44"/>
      <c r="G98" s="44">
        <f>[2]AUTO!AD99</f>
        <v>0</v>
      </c>
      <c r="H98" s="44">
        <f>[2]AUTO!AE99</f>
        <v>0</v>
      </c>
      <c r="I98" s="44">
        <f>[2]AUTO!AF99</f>
        <v>0</v>
      </c>
      <c r="J98" s="44">
        <f>[2]AUTO!AG99</f>
        <v>0</v>
      </c>
      <c r="K98" s="44">
        <f>[2]AUTO!AJ99</f>
        <v>0</v>
      </c>
      <c r="L98" s="44">
        <f>[2]AUTO!AM99</f>
        <v>0</v>
      </c>
      <c r="M98" s="44">
        <f>[2]AUTO!AQ99</f>
        <v>0</v>
      </c>
      <c r="N98" s="44">
        <f>[2]AUTO!AR99</f>
        <v>0</v>
      </c>
      <c r="O98" s="44">
        <f>SUM(B98:N98)</f>
        <v>3766</v>
      </c>
    </row>
    <row r="99" spans="1:15" ht="13.5" customHeight="1">
      <c r="A99" s="339" t="s">
        <v>327</v>
      </c>
      <c r="B99" s="44">
        <f>[2]AUTO!F100</f>
        <v>0</v>
      </c>
      <c r="C99" s="44">
        <f>[2]AUTO!K100</f>
        <v>0</v>
      </c>
      <c r="D99" s="44">
        <f>[2]AUTO!N100</f>
        <v>0</v>
      </c>
      <c r="E99" s="44">
        <f>[2]AUTO!S100</f>
        <v>0</v>
      </c>
      <c r="F99" s="44"/>
      <c r="G99" s="44">
        <f>[2]AUTO!AD100</f>
        <v>0</v>
      </c>
      <c r="H99" s="44">
        <f>[2]AUTO!AE100</f>
        <v>0</v>
      </c>
      <c r="I99" s="44">
        <f>[2]AUTO!AF100</f>
        <v>334877000</v>
      </c>
      <c r="J99" s="44">
        <f>[2]AUTO!AG100</f>
        <v>0</v>
      </c>
      <c r="K99" s="44">
        <f>[2]AUTO!AJ100</f>
        <v>0</v>
      </c>
      <c r="L99" s="44">
        <f>[2]AUTO!AM100</f>
        <v>0</v>
      </c>
      <c r="M99" s="44">
        <f>[2]AUTO!AQ100</f>
        <v>0</v>
      </c>
      <c r="N99" s="44">
        <f>[2]AUTO!AR100</f>
        <v>0</v>
      </c>
      <c r="O99" s="44">
        <f>SUM(B99:N99)</f>
        <v>334877000</v>
      </c>
    </row>
    <row r="100" spans="1:15" ht="17.25" customHeight="1" thickBot="1">
      <c r="A100" s="386" t="s">
        <v>44</v>
      </c>
      <c r="B100" s="387">
        <f>SUM(B6:B12)+SUM(B15:B20)+SUM(B23:B26)+SUM(B29:B30)+SUM(B33:B49)+B95+B99+B94+B98</f>
        <v>41118646</v>
      </c>
      <c r="C100" s="387">
        <f t="shared" ref="C100:O100" si="13">SUM(C6:C12)+SUM(C15:C20)+SUM(C23:C26)+SUM(C29:C30)+SUM(C33:C49)+C95+C99+C94+C98</f>
        <v>960272</v>
      </c>
      <c r="D100" s="387">
        <f t="shared" si="13"/>
        <v>8359511</v>
      </c>
      <c r="E100" s="387">
        <f t="shared" si="13"/>
        <v>13154790</v>
      </c>
      <c r="F100" s="387">
        <f t="shared" si="13"/>
        <v>13123401</v>
      </c>
      <c r="G100" s="387">
        <f t="shared" si="13"/>
        <v>0</v>
      </c>
      <c r="H100" s="387">
        <f t="shared" si="13"/>
        <v>480</v>
      </c>
      <c r="I100" s="387">
        <f t="shared" si="13"/>
        <v>334877000</v>
      </c>
      <c r="J100" s="387">
        <f t="shared" si="13"/>
        <v>0</v>
      </c>
      <c r="K100" s="387">
        <f t="shared" si="13"/>
        <v>745167</v>
      </c>
      <c r="L100" s="387">
        <f t="shared" si="13"/>
        <v>2942313</v>
      </c>
      <c r="M100" s="387">
        <f t="shared" si="13"/>
        <v>486885005</v>
      </c>
      <c r="N100" s="387">
        <f t="shared" si="13"/>
        <v>0</v>
      </c>
      <c r="O100" s="387">
        <f t="shared" si="13"/>
        <v>902166585</v>
      </c>
    </row>
    <row r="101" spans="1:15" ht="13.5" thickTop="1"/>
  </sheetData>
  <printOptions gridLines="1"/>
  <pageMargins left="0.33" right="0.25" top="0.26" bottom="0.35" header="0.17" footer="0.17"/>
  <pageSetup paperSize="9" scale="75"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sheetPr>
    <tabColor theme="9"/>
  </sheetPr>
  <dimension ref="A1:J157"/>
  <sheetViews>
    <sheetView zoomScaleNormal="120" workbookViewId="0">
      <pane xSplit="1" ySplit="5" topLeftCell="B49" activePane="bottomRight" state="frozen"/>
      <selection pane="topRight" activeCell="B1" sqref="B1"/>
      <selection pane="bottomLeft" activeCell="A7" sqref="A7"/>
      <selection pane="bottomRight" activeCell="E40" sqref="E40"/>
    </sheetView>
  </sheetViews>
  <sheetFormatPr defaultRowHeight="14.25"/>
  <cols>
    <col min="1" max="1" width="21.140625" style="359" customWidth="1"/>
    <col min="2" max="2" width="13.5703125" style="359" customWidth="1"/>
    <col min="3" max="3" width="14.85546875" style="359" customWidth="1"/>
    <col min="4" max="4" width="15" style="359" customWidth="1"/>
    <col min="5" max="5" width="16.7109375" style="359" customWidth="1"/>
    <col min="6" max="6" width="16.7109375" style="359" hidden="1" customWidth="1"/>
    <col min="7" max="7" width="15.85546875" style="359" customWidth="1"/>
    <col min="8" max="8" width="15.7109375" style="359" customWidth="1"/>
    <col min="9" max="9" width="15.85546875" style="359" hidden="1" customWidth="1"/>
    <col min="10" max="10" width="14" style="359" customWidth="1"/>
    <col min="11" max="16384" width="9.140625" style="359"/>
  </cols>
  <sheetData>
    <row r="1" spans="1:10" ht="16.5" customHeight="1">
      <c r="A1" s="356" t="str">
        <f>[2]SUM!A1</f>
        <v>CY 2017 ALLOTMENT RELEASES</v>
      </c>
      <c r="B1" s="356"/>
      <c r="C1" s="357"/>
      <c r="D1" s="356"/>
      <c r="E1" s="357"/>
      <c r="F1" s="357"/>
      <c r="G1" s="356"/>
      <c r="H1" s="356"/>
      <c r="I1" s="357"/>
      <c r="J1" s="358"/>
    </row>
    <row r="2" spans="1:10" ht="15">
      <c r="A2" s="360" t="s">
        <v>32</v>
      </c>
      <c r="B2" s="360"/>
      <c r="C2" s="357"/>
      <c r="D2" s="360"/>
      <c r="E2" s="357"/>
      <c r="F2" s="357"/>
      <c r="G2" s="360"/>
      <c r="H2" s="360"/>
      <c r="I2" s="357"/>
      <c r="J2" s="357"/>
    </row>
    <row r="3" spans="1:10" ht="15">
      <c r="A3" s="360" t="str">
        <f>[2]SUM!A3</f>
        <v>JANUARY 1-DECEMBER 31, 2017</v>
      </c>
      <c r="B3" s="356"/>
      <c r="C3" s="357"/>
      <c r="D3" s="360"/>
      <c r="E3" s="357"/>
      <c r="F3" s="357"/>
      <c r="G3" s="356"/>
      <c r="H3" s="356"/>
      <c r="I3" s="357"/>
      <c r="J3" s="357"/>
    </row>
    <row r="4" spans="1:10" ht="15">
      <c r="A4" s="356" t="s">
        <v>1</v>
      </c>
      <c r="B4" s="356"/>
      <c r="C4" s="357"/>
      <c r="D4" s="356"/>
      <c r="E4" s="357"/>
      <c r="F4" s="357"/>
      <c r="G4" s="356"/>
      <c r="H4" s="356"/>
      <c r="I4" s="357"/>
      <c r="J4" s="357"/>
    </row>
    <row r="5" spans="1:10" s="361" customFormat="1" ht="78.75" customHeight="1">
      <c r="A5" s="391" t="s">
        <v>2</v>
      </c>
      <c r="B5" s="392" t="s">
        <v>353</v>
      </c>
      <c r="C5" s="392" t="s">
        <v>354</v>
      </c>
      <c r="D5" s="392" t="s">
        <v>153</v>
      </c>
      <c r="E5" s="392" t="s">
        <v>355</v>
      </c>
      <c r="F5" s="392" t="s">
        <v>356</v>
      </c>
      <c r="G5" s="392" t="s">
        <v>357</v>
      </c>
      <c r="H5" s="392" t="s">
        <v>358</v>
      </c>
      <c r="I5" s="392" t="s">
        <v>359</v>
      </c>
      <c r="J5" s="393" t="s">
        <v>44</v>
      </c>
    </row>
    <row r="6" spans="1:10" ht="18" hidden="1" customHeight="1">
      <c r="A6" s="182" t="s">
        <v>285</v>
      </c>
      <c r="B6" s="359">
        <f>[2]UF!P7</f>
        <v>0</v>
      </c>
      <c r="E6" s="359">
        <f>[2]UF!E7</f>
        <v>0</v>
      </c>
      <c r="G6" s="359">
        <f>[2]UF!AA7</f>
        <v>0</v>
      </c>
      <c r="H6" s="359">
        <f>[2]UF!AB7</f>
        <v>0</v>
      </c>
      <c r="J6" s="359">
        <f t="shared" ref="J6:J11" si="0">SUM(B6:I6)</f>
        <v>0</v>
      </c>
    </row>
    <row r="7" spans="1:10" ht="18" hidden="1" customHeight="1">
      <c r="A7" s="22" t="s">
        <v>286</v>
      </c>
      <c r="B7" s="359">
        <f>[2]UF!P8</f>
        <v>0</v>
      </c>
      <c r="E7" s="359">
        <f>[2]UF!E8</f>
        <v>0</v>
      </c>
      <c r="G7" s="359">
        <f>[2]UF!AA8</f>
        <v>0</v>
      </c>
      <c r="H7" s="359">
        <f>[2]UF!AB8</f>
        <v>0</v>
      </c>
      <c r="J7" s="359">
        <f t="shared" si="0"/>
        <v>0</v>
      </c>
    </row>
    <row r="8" spans="1:10" ht="18" hidden="1" customHeight="1">
      <c r="A8" s="22" t="s">
        <v>287</v>
      </c>
      <c r="B8" s="359">
        <f>[2]UF!P9</f>
        <v>0</v>
      </c>
      <c r="E8" s="359">
        <f>[2]UF!E9</f>
        <v>0</v>
      </c>
      <c r="G8" s="359">
        <f>[2]UF!AA9</f>
        <v>0</v>
      </c>
      <c r="H8" s="359">
        <f>[2]UF!AB9</f>
        <v>0</v>
      </c>
      <c r="J8" s="359">
        <f t="shared" si="0"/>
        <v>0</v>
      </c>
    </row>
    <row r="9" spans="1:10" ht="18" hidden="1" customHeight="1">
      <c r="A9" s="22" t="s">
        <v>288</v>
      </c>
      <c r="B9" s="359">
        <f>[2]UF!P10</f>
        <v>0</v>
      </c>
      <c r="E9" s="359">
        <f>[2]UF!E10</f>
        <v>0</v>
      </c>
      <c r="G9" s="359">
        <f>[2]UF!AA10</f>
        <v>0</v>
      </c>
      <c r="H9" s="359">
        <f>[2]UF!AB10</f>
        <v>0</v>
      </c>
      <c r="J9" s="359">
        <f t="shared" si="0"/>
        <v>0</v>
      </c>
    </row>
    <row r="10" spans="1:10" ht="35.25" hidden="1" customHeight="1">
      <c r="A10" s="22" t="s">
        <v>289</v>
      </c>
      <c r="B10" s="359">
        <f>[2]UF!P11</f>
        <v>0</v>
      </c>
      <c r="E10" s="359">
        <f>[2]UF!E11</f>
        <v>0</v>
      </c>
      <c r="G10" s="359">
        <f>[2]UF!AA11</f>
        <v>0</v>
      </c>
      <c r="H10" s="359">
        <f>[2]UF!AB11</f>
        <v>0</v>
      </c>
      <c r="J10" s="359">
        <f t="shared" si="0"/>
        <v>0</v>
      </c>
    </row>
    <row r="11" spans="1:10" ht="18" hidden="1" customHeight="1">
      <c r="A11" s="22" t="s">
        <v>290</v>
      </c>
      <c r="B11" s="359">
        <f>[2]UF!P12</f>
        <v>0</v>
      </c>
      <c r="E11" s="359">
        <f>[2]UF!E12</f>
        <v>0</v>
      </c>
      <c r="G11" s="359">
        <f>[2]UF!AA12</f>
        <v>0</v>
      </c>
      <c r="H11" s="359">
        <f>[2]UF!AB12</f>
        <v>0</v>
      </c>
      <c r="J11" s="359">
        <f t="shared" si="0"/>
        <v>0</v>
      </c>
    </row>
    <row r="12" spans="1:10" ht="18" hidden="1" customHeight="1">
      <c r="A12" s="82" t="s">
        <v>291</v>
      </c>
      <c r="B12" s="359">
        <f>SUM(B13:B14)</f>
        <v>0</v>
      </c>
      <c r="C12" s="359">
        <f>SUM(C13:C14)</f>
        <v>0</v>
      </c>
      <c r="E12" s="359">
        <f>SUM(E13:E14)</f>
        <v>0</v>
      </c>
      <c r="G12" s="359">
        <f>SUM(G13:G14)</f>
        <v>0</v>
      </c>
      <c r="H12" s="359">
        <f>SUM(H13:H14)</f>
        <v>0</v>
      </c>
      <c r="J12" s="359">
        <f>SUM(J13:J14)</f>
        <v>0</v>
      </c>
    </row>
    <row r="13" spans="1:10" ht="18" hidden="1" customHeight="1">
      <c r="A13" s="82" t="s">
        <v>292</v>
      </c>
      <c r="B13" s="359">
        <f>[2]UF!P14</f>
        <v>0</v>
      </c>
      <c r="E13" s="359">
        <f>[2]UF!E14</f>
        <v>0</v>
      </c>
      <c r="G13" s="359">
        <f>[2]UF!AA14</f>
        <v>0</v>
      </c>
      <c r="H13" s="359">
        <f>[2]UF!AB14</f>
        <v>0</v>
      </c>
      <c r="J13" s="359">
        <f t="shared" ref="J13:J19" si="1">SUM(B13:I13)</f>
        <v>0</v>
      </c>
    </row>
    <row r="14" spans="1:10" ht="18" hidden="1" customHeight="1">
      <c r="A14" s="82" t="s">
        <v>293</v>
      </c>
      <c r="B14" s="359">
        <f>[2]UF!P15</f>
        <v>0</v>
      </c>
      <c r="E14" s="359">
        <f>[2]UF!E15</f>
        <v>0</v>
      </c>
      <c r="G14" s="359">
        <f>[2]UF!AA15</f>
        <v>0</v>
      </c>
      <c r="H14" s="359">
        <f>[2]UF!AB15</f>
        <v>0</v>
      </c>
      <c r="J14" s="359">
        <f t="shared" si="1"/>
        <v>0</v>
      </c>
    </row>
    <row r="15" spans="1:10" ht="18" hidden="1" customHeight="1">
      <c r="A15" s="82" t="s">
        <v>294</v>
      </c>
      <c r="B15" s="359">
        <f>[2]UF!P16</f>
        <v>0</v>
      </c>
      <c r="E15" s="359">
        <f>[2]UF!E16</f>
        <v>0</v>
      </c>
      <c r="G15" s="359">
        <f>[2]UF!AA16</f>
        <v>0</v>
      </c>
      <c r="H15" s="359">
        <f>[2]UF!AB16</f>
        <v>0</v>
      </c>
      <c r="J15" s="359">
        <f t="shared" si="1"/>
        <v>0</v>
      </c>
    </row>
    <row r="16" spans="1:10" ht="18" hidden="1" customHeight="1">
      <c r="A16" s="82" t="s">
        <v>295</v>
      </c>
      <c r="B16" s="359">
        <f>[2]UF!P17</f>
        <v>0</v>
      </c>
      <c r="E16" s="359">
        <f>[2]UF!E17</f>
        <v>0</v>
      </c>
      <c r="G16" s="359">
        <f>[2]UF!AA17</f>
        <v>0</v>
      </c>
      <c r="H16" s="359">
        <f>[2]UF!AB17</f>
        <v>0</v>
      </c>
      <c r="J16" s="359">
        <f t="shared" si="1"/>
        <v>0</v>
      </c>
    </row>
    <row r="17" spans="1:10" ht="18" hidden="1" customHeight="1">
      <c r="A17" s="82" t="s">
        <v>296</v>
      </c>
      <c r="B17" s="359">
        <f>[2]UF!P18</f>
        <v>0</v>
      </c>
      <c r="E17" s="359">
        <f>[2]UF!E18</f>
        <v>0</v>
      </c>
      <c r="G17" s="359">
        <f>[2]UF!AA18</f>
        <v>0</v>
      </c>
      <c r="H17" s="359">
        <f>[2]UF!AB18</f>
        <v>0</v>
      </c>
      <c r="J17" s="359">
        <f t="shared" si="1"/>
        <v>0</v>
      </c>
    </row>
    <row r="18" spans="1:10" ht="35.25" customHeight="1">
      <c r="A18" s="362" t="s">
        <v>297</v>
      </c>
      <c r="B18" s="363">
        <f>[2]UF!P19</f>
        <v>0</v>
      </c>
      <c r="C18" s="363"/>
      <c r="D18" s="363"/>
      <c r="E18" s="363">
        <f>[2]UF!E19</f>
        <v>0</v>
      </c>
      <c r="F18" s="363"/>
      <c r="G18" s="363">
        <f>[2]UF!X19</f>
        <v>102000</v>
      </c>
      <c r="H18" s="363">
        <f>[2]UF!AB19</f>
        <v>0</v>
      </c>
      <c r="I18" s="363"/>
      <c r="J18" s="363">
        <f t="shared" si="1"/>
        <v>102000</v>
      </c>
    </row>
    <row r="19" spans="1:10" ht="18" hidden="1" customHeight="1">
      <c r="A19" s="82" t="s">
        <v>298</v>
      </c>
      <c r="B19" s="359">
        <f>[2]UF!P20</f>
        <v>0</v>
      </c>
      <c r="E19" s="359">
        <f>[2]UF!E20</f>
        <v>0</v>
      </c>
      <c r="G19" s="359">
        <f>[2]UF!AA20</f>
        <v>0</v>
      </c>
      <c r="H19" s="359">
        <f>[2]UF!AB20</f>
        <v>0</v>
      </c>
      <c r="J19" s="359">
        <f t="shared" si="1"/>
        <v>0</v>
      </c>
    </row>
    <row r="20" spans="1:10" ht="18" hidden="1" customHeight="1">
      <c r="A20" s="82" t="s">
        <v>299</v>
      </c>
      <c r="B20" s="359">
        <f>SUM(B21:B22)</f>
        <v>0</v>
      </c>
      <c r="C20" s="359">
        <f>SUM(C21:C22)</f>
        <v>0</v>
      </c>
      <c r="E20" s="359">
        <f>SUM(E21:E22)</f>
        <v>0</v>
      </c>
      <c r="G20" s="359">
        <f>SUM(G21:G22)</f>
        <v>0</v>
      </c>
      <c r="H20" s="359">
        <f>SUM(H21:H22)</f>
        <v>0</v>
      </c>
      <c r="J20" s="359">
        <f>SUM(J21:J22)</f>
        <v>0</v>
      </c>
    </row>
    <row r="21" spans="1:10" ht="18" hidden="1" customHeight="1">
      <c r="A21" s="82" t="s">
        <v>292</v>
      </c>
      <c r="B21" s="359">
        <f>[2]UF!P22</f>
        <v>0</v>
      </c>
      <c r="E21" s="359">
        <f>[2]UF!E22</f>
        <v>0</v>
      </c>
      <c r="G21" s="359">
        <f>[2]UF!AA22</f>
        <v>0</v>
      </c>
      <c r="H21" s="359">
        <f>[2]UF!AB22</f>
        <v>0</v>
      </c>
      <c r="J21" s="359">
        <f>SUM(B21:I21)</f>
        <v>0</v>
      </c>
    </row>
    <row r="22" spans="1:10" ht="18" hidden="1" customHeight="1">
      <c r="A22" s="82" t="s">
        <v>293</v>
      </c>
      <c r="B22" s="359">
        <f>[2]UF!P23</f>
        <v>0</v>
      </c>
      <c r="E22" s="359">
        <f>[2]UF!E23</f>
        <v>0</v>
      </c>
      <c r="G22" s="359">
        <f>[2]UF!AA23</f>
        <v>0</v>
      </c>
      <c r="H22" s="359">
        <f>[2]UF!AB23</f>
        <v>0</v>
      </c>
      <c r="J22" s="359">
        <f>SUM(B22:I22)</f>
        <v>0</v>
      </c>
    </row>
    <row r="23" spans="1:10" ht="18" hidden="1" customHeight="1">
      <c r="A23" s="82" t="s">
        <v>76</v>
      </c>
    </row>
    <row r="24" spans="1:10" ht="42" customHeight="1">
      <c r="A24" s="362" t="s">
        <v>300</v>
      </c>
      <c r="B24" s="363">
        <f>[2]UF!P25</f>
        <v>0</v>
      </c>
      <c r="C24" s="363">
        <f>[2]UF!H25</f>
        <v>2243772</v>
      </c>
      <c r="D24" s="363"/>
      <c r="E24" s="363">
        <f>[2]UF!E25</f>
        <v>277500</v>
      </c>
      <c r="F24" s="363"/>
      <c r="G24" s="363">
        <f>[2]UF!AA25</f>
        <v>0</v>
      </c>
      <c r="H24" s="363">
        <f>[2]UF!AB25</f>
        <v>0</v>
      </c>
      <c r="I24" s="363"/>
      <c r="J24" s="363">
        <f>SUM(B24:I24)</f>
        <v>2521272</v>
      </c>
    </row>
    <row r="25" spans="1:10" ht="18" hidden="1" customHeight="1">
      <c r="A25" s="364" t="s">
        <v>301</v>
      </c>
      <c r="B25" s="359">
        <f>[2]UF!P26</f>
        <v>0</v>
      </c>
      <c r="E25" s="359">
        <f>[2]UF!E26</f>
        <v>0</v>
      </c>
      <c r="G25" s="359">
        <f>[2]UF!AA26</f>
        <v>0</v>
      </c>
      <c r="H25" s="359">
        <f>[2]UF!AB26</f>
        <v>0</v>
      </c>
      <c r="J25" s="359">
        <f>SUM(B25:I25)</f>
        <v>0</v>
      </c>
    </row>
    <row r="26" spans="1:10" ht="18" hidden="1" customHeight="1">
      <c r="A26" s="364" t="s">
        <v>302</v>
      </c>
      <c r="B26" s="359">
        <f>SUM(B27:B28)</f>
        <v>0</v>
      </c>
      <c r="C26" s="359">
        <f>SUM(C27:C28)</f>
        <v>0</v>
      </c>
      <c r="E26" s="359">
        <f>SUM(E27:E28)</f>
        <v>0</v>
      </c>
      <c r="G26" s="359">
        <f>SUM(G27:G28)</f>
        <v>0</v>
      </c>
      <c r="H26" s="359">
        <f>SUM(H27:H28)</f>
        <v>0</v>
      </c>
      <c r="J26" s="359">
        <f>SUM(J27:J28)</f>
        <v>0</v>
      </c>
    </row>
    <row r="27" spans="1:10" ht="18" hidden="1" customHeight="1">
      <c r="A27" s="364" t="s">
        <v>292</v>
      </c>
      <c r="B27" s="359">
        <f>[2]UF!P28</f>
        <v>0</v>
      </c>
      <c r="E27" s="359">
        <f>[2]UF!E28</f>
        <v>0</v>
      </c>
      <c r="G27" s="359">
        <f>[2]UF!AA28</f>
        <v>0</v>
      </c>
      <c r="H27" s="359">
        <f>[2]UF!AB28</f>
        <v>0</v>
      </c>
      <c r="J27" s="359">
        <f>SUM(B27:I27)</f>
        <v>0</v>
      </c>
    </row>
    <row r="28" spans="1:10" ht="18" hidden="1" customHeight="1">
      <c r="A28" s="364" t="s">
        <v>293</v>
      </c>
      <c r="B28" s="359">
        <f>[2]UF!P29</f>
        <v>0</v>
      </c>
      <c r="E28" s="359">
        <f>[2]UF!E29</f>
        <v>0</v>
      </c>
      <c r="G28" s="359">
        <f>[2]UF!AA29</f>
        <v>0</v>
      </c>
      <c r="H28" s="359">
        <f>[2]UF!AB29</f>
        <v>0</v>
      </c>
      <c r="J28" s="359">
        <f>SUM(B28:I28)</f>
        <v>0</v>
      </c>
    </row>
    <row r="29" spans="1:10" ht="28.5" hidden="1" customHeight="1">
      <c r="A29" s="364" t="s">
        <v>303</v>
      </c>
      <c r="B29" s="359">
        <f>[2]UF!P30</f>
        <v>0</v>
      </c>
      <c r="C29" s="359">
        <f>[2]UF!I30</f>
        <v>0</v>
      </c>
      <c r="E29" s="359">
        <f>[2]UF!E30</f>
        <v>0</v>
      </c>
      <c r="G29" s="359">
        <f>[2]UF!AA30</f>
        <v>0</v>
      </c>
      <c r="H29" s="359">
        <f>[2]UF!AB30</f>
        <v>0</v>
      </c>
      <c r="J29" s="359">
        <f>SUM(B29:I29)</f>
        <v>0</v>
      </c>
    </row>
    <row r="30" spans="1:10" ht="29.25" hidden="1" customHeight="1">
      <c r="A30" s="364" t="s">
        <v>304</v>
      </c>
      <c r="B30" s="359">
        <f>SUM(B31:B32)</f>
        <v>0</v>
      </c>
      <c r="C30" s="359">
        <f>SUM(C31:C32)</f>
        <v>0</v>
      </c>
      <c r="E30" s="359">
        <f>SUM(E31:E32)</f>
        <v>0</v>
      </c>
      <c r="G30" s="359">
        <f>SUM(G31:G32)</f>
        <v>0</v>
      </c>
      <c r="H30" s="359">
        <f>SUM(H31:H32)</f>
        <v>0</v>
      </c>
      <c r="J30" s="359">
        <f>SUM(J31:J32)</f>
        <v>0</v>
      </c>
    </row>
    <row r="31" spans="1:10" ht="18" hidden="1" customHeight="1">
      <c r="A31" s="364" t="s">
        <v>292</v>
      </c>
      <c r="B31" s="359">
        <f>[2]UF!P32</f>
        <v>0</v>
      </c>
      <c r="E31" s="359">
        <f>[2]UF!E32</f>
        <v>0</v>
      </c>
      <c r="G31" s="359">
        <f>[2]UF!AA32</f>
        <v>0</v>
      </c>
      <c r="H31" s="359">
        <f>[2]UF!AB32</f>
        <v>0</v>
      </c>
      <c r="J31" s="359">
        <f t="shared" ref="J31:J47" si="2">SUM(B31:I31)</f>
        <v>0</v>
      </c>
    </row>
    <row r="32" spans="1:10" ht="18" hidden="1" customHeight="1">
      <c r="A32" s="364" t="s">
        <v>293</v>
      </c>
      <c r="B32" s="359">
        <f>[2]UF!P33</f>
        <v>0</v>
      </c>
      <c r="E32" s="359">
        <f>[2]UF!E33</f>
        <v>0</v>
      </c>
      <c r="G32" s="359">
        <f>[2]UF!AA33</f>
        <v>0</v>
      </c>
      <c r="H32" s="359">
        <f>[2]UF!AB33</f>
        <v>0</v>
      </c>
      <c r="J32" s="359">
        <f t="shared" si="2"/>
        <v>0</v>
      </c>
    </row>
    <row r="33" spans="1:10" ht="18" hidden="1" customHeight="1">
      <c r="A33" s="364" t="s">
        <v>305</v>
      </c>
      <c r="B33" s="359">
        <f>[2]UF!P34</f>
        <v>0</v>
      </c>
      <c r="E33" s="359">
        <f>[2]UF!E34</f>
        <v>0</v>
      </c>
      <c r="G33" s="359">
        <f>[2]UF!AA34</f>
        <v>0</v>
      </c>
      <c r="H33" s="359">
        <f>[2]UF!AB34</f>
        <v>0</v>
      </c>
      <c r="J33" s="359">
        <f t="shared" si="2"/>
        <v>0</v>
      </c>
    </row>
    <row r="34" spans="1:10" ht="45" hidden="1" customHeight="1">
      <c r="A34" s="362" t="s">
        <v>306</v>
      </c>
      <c r="B34" s="363">
        <f>[2]UF!P35</f>
        <v>0</v>
      </c>
      <c r="C34" s="363"/>
      <c r="D34" s="363"/>
      <c r="E34" s="363">
        <f>[2]UF!E35</f>
        <v>0</v>
      </c>
      <c r="F34" s="363">
        <f>[2]UF!AD35</f>
        <v>0</v>
      </c>
      <c r="G34" s="363">
        <f>[2]UF!AA35</f>
        <v>0</v>
      </c>
      <c r="H34" s="363">
        <f>[2]UF!AB35</f>
        <v>0</v>
      </c>
      <c r="I34" s="363">
        <f>[2]UF!AF35</f>
        <v>0</v>
      </c>
      <c r="J34" s="363">
        <f t="shared" si="2"/>
        <v>0</v>
      </c>
    </row>
    <row r="35" spans="1:10" ht="18" hidden="1" customHeight="1">
      <c r="A35" s="362" t="s">
        <v>307</v>
      </c>
      <c r="B35" s="363">
        <f>[2]UF!P36</f>
        <v>0</v>
      </c>
      <c r="C35" s="363"/>
      <c r="D35" s="363"/>
      <c r="E35" s="363">
        <f>[2]UF!E36</f>
        <v>0</v>
      </c>
      <c r="F35" s="363"/>
      <c r="G35" s="363">
        <f>[2]UF!AA36</f>
        <v>0</v>
      </c>
      <c r="H35" s="363">
        <f>[2]UF!AB36</f>
        <v>0</v>
      </c>
      <c r="I35" s="363"/>
      <c r="J35" s="363">
        <f t="shared" si="2"/>
        <v>0</v>
      </c>
    </row>
    <row r="36" spans="1:10" ht="18" hidden="1" customHeight="1">
      <c r="A36" s="362" t="s">
        <v>308</v>
      </c>
      <c r="B36" s="363">
        <f>[2]UF!P37</f>
        <v>0</v>
      </c>
      <c r="C36" s="363"/>
      <c r="D36" s="363"/>
      <c r="E36" s="363">
        <f>[2]UF!E37</f>
        <v>0</v>
      </c>
      <c r="F36" s="363"/>
      <c r="G36" s="363">
        <f>[2]UF!AA37</f>
        <v>0</v>
      </c>
      <c r="H36" s="363">
        <f>[2]UF!AB37</f>
        <v>0</v>
      </c>
      <c r="I36" s="363"/>
      <c r="J36" s="363">
        <f t="shared" si="2"/>
        <v>0</v>
      </c>
    </row>
    <row r="37" spans="1:10" ht="37.5" customHeight="1">
      <c r="A37" s="362" t="s">
        <v>309</v>
      </c>
      <c r="B37" s="363">
        <f>[2]UF!P38</f>
        <v>4114178</v>
      </c>
      <c r="C37" s="363"/>
      <c r="D37" s="363"/>
      <c r="E37" s="363">
        <f>[2]UF!E38</f>
        <v>0</v>
      </c>
      <c r="F37" s="363"/>
      <c r="G37" s="363">
        <f>[2]UF!AA38</f>
        <v>0</v>
      </c>
      <c r="H37" s="363">
        <f>[2]UF!AB38</f>
        <v>0</v>
      </c>
      <c r="I37" s="363"/>
      <c r="J37" s="363">
        <f t="shared" si="2"/>
        <v>4114178</v>
      </c>
    </row>
    <row r="38" spans="1:10" ht="18" hidden="1" customHeight="1">
      <c r="A38" s="362" t="s">
        <v>310</v>
      </c>
      <c r="B38" s="363">
        <f>[2]UF!P39</f>
        <v>0</v>
      </c>
      <c r="C38" s="363"/>
      <c r="D38" s="363"/>
      <c r="E38" s="363">
        <f>[2]UF!E39</f>
        <v>0</v>
      </c>
      <c r="F38" s="363"/>
      <c r="G38" s="363">
        <f>[2]UF!AA39</f>
        <v>0</v>
      </c>
      <c r="H38" s="363">
        <f>[2]UF!AB39</f>
        <v>0</v>
      </c>
      <c r="I38" s="363"/>
      <c r="J38" s="363">
        <f t="shared" si="2"/>
        <v>0</v>
      </c>
    </row>
    <row r="39" spans="1:10" ht="18" hidden="1" customHeight="1">
      <c r="A39" s="362" t="s">
        <v>311</v>
      </c>
      <c r="B39" s="363">
        <f>[2]UF!P40</f>
        <v>0</v>
      </c>
      <c r="C39" s="363"/>
      <c r="D39" s="363"/>
      <c r="E39" s="363">
        <f>[2]UF!E40</f>
        <v>0</v>
      </c>
      <c r="F39" s="363"/>
      <c r="G39" s="363">
        <f>[2]UF!AA40</f>
        <v>0</v>
      </c>
      <c r="H39" s="363">
        <f>[2]UF!AB40</f>
        <v>0</v>
      </c>
      <c r="I39" s="363"/>
      <c r="J39" s="363">
        <f t="shared" si="2"/>
        <v>0</v>
      </c>
    </row>
    <row r="40" spans="1:10" ht="45" customHeight="1">
      <c r="A40" s="362" t="s">
        <v>312</v>
      </c>
      <c r="B40" s="363">
        <f>[2]UF!P41</f>
        <v>0</v>
      </c>
      <c r="C40" s="363"/>
      <c r="D40" s="363"/>
      <c r="E40" s="363">
        <f>[2]UF!E41</f>
        <v>0</v>
      </c>
      <c r="F40" s="363"/>
      <c r="G40" s="363">
        <f>[2]UF!AA41</f>
        <v>0</v>
      </c>
      <c r="H40" s="363">
        <f>[2]UF!AB41</f>
        <v>800000</v>
      </c>
      <c r="I40" s="363"/>
      <c r="J40" s="363">
        <f t="shared" si="2"/>
        <v>800000</v>
      </c>
    </row>
    <row r="41" spans="1:10" ht="18" hidden="1" customHeight="1">
      <c r="A41" s="82" t="s">
        <v>313</v>
      </c>
      <c r="B41" s="359">
        <f>[2]UF!P42</f>
        <v>0</v>
      </c>
      <c r="E41" s="359">
        <f>[2]UF!E42</f>
        <v>0</v>
      </c>
      <c r="G41" s="359">
        <f>[2]UF!AA42</f>
        <v>0</v>
      </c>
      <c r="H41" s="359">
        <f>[2]UF!AB42</f>
        <v>0</v>
      </c>
      <c r="J41" s="359">
        <f t="shared" si="2"/>
        <v>0</v>
      </c>
    </row>
    <row r="42" spans="1:10" ht="18" hidden="1" customHeight="1">
      <c r="A42" s="82" t="s">
        <v>314</v>
      </c>
      <c r="B42" s="359">
        <f>[2]UF!P43</f>
        <v>0</v>
      </c>
      <c r="E42" s="359">
        <f>[2]UF!E43</f>
        <v>0</v>
      </c>
      <c r="G42" s="359">
        <f>[2]UF!AA43</f>
        <v>0</v>
      </c>
      <c r="H42" s="359">
        <f>[2]UF!AB43</f>
        <v>0</v>
      </c>
      <c r="J42" s="359">
        <f t="shared" si="2"/>
        <v>0</v>
      </c>
    </row>
    <row r="43" spans="1:10" ht="18" hidden="1" customHeight="1">
      <c r="A43" s="82" t="s">
        <v>315</v>
      </c>
      <c r="B43" s="359">
        <f>[2]UF!P44</f>
        <v>0</v>
      </c>
      <c r="E43" s="359">
        <f>[2]UF!E44</f>
        <v>0</v>
      </c>
      <c r="G43" s="359">
        <f>[2]UF!AA44</f>
        <v>0</v>
      </c>
      <c r="H43" s="359">
        <f>[2]UF!AB44</f>
        <v>0</v>
      </c>
      <c r="J43" s="359">
        <f t="shared" si="2"/>
        <v>0</v>
      </c>
    </row>
    <row r="44" spans="1:10" ht="18" hidden="1" customHeight="1">
      <c r="A44" s="82" t="s">
        <v>316</v>
      </c>
      <c r="B44" s="359">
        <f>[2]UF!P45</f>
        <v>0</v>
      </c>
      <c r="E44" s="359">
        <f>[2]UF!E45</f>
        <v>0</v>
      </c>
      <c r="G44" s="359">
        <f>[2]UF!AA45</f>
        <v>0</v>
      </c>
      <c r="H44" s="359">
        <f>[2]UF!AB45</f>
        <v>0</v>
      </c>
      <c r="J44" s="359">
        <f t="shared" si="2"/>
        <v>0</v>
      </c>
    </row>
    <row r="45" spans="1:10" ht="18" hidden="1" customHeight="1">
      <c r="A45" s="82" t="s">
        <v>317</v>
      </c>
      <c r="B45" s="359">
        <f>[2]UF!P46</f>
        <v>0</v>
      </c>
      <c r="E45" s="359">
        <f>[2]UF!E46</f>
        <v>0</v>
      </c>
      <c r="G45" s="359">
        <f>[2]UF!AA46</f>
        <v>0</v>
      </c>
      <c r="H45" s="359">
        <f>[2]UF!AB46</f>
        <v>0</v>
      </c>
      <c r="J45" s="359">
        <f t="shared" si="2"/>
        <v>0</v>
      </c>
    </row>
    <row r="46" spans="1:10" ht="18" hidden="1" customHeight="1">
      <c r="A46" s="82" t="s">
        <v>318</v>
      </c>
      <c r="B46" s="359">
        <f>[2]UF!P47</f>
        <v>0</v>
      </c>
      <c r="E46" s="359">
        <f>[2]UF!E47</f>
        <v>0</v>
      </c>
      <c r="G46" s="359">
        <f>[2]UF!AA47</f>
        <v>0</v>
      </c>
      <c r="H46" s="359">
        <f>[2]UF!AB47</f>
        <v>0</v>
      </c>
      <c r="J46" s="359">
        <f t="shared" si="2"/>
        <v>0</v>
      </c>
    </row>
    <row r="47" spans="1:10" ht="18" hidden="1" customHeight="1">
      <c r="A47" s="82" t="s">
        <v>319</v>
      </c>
      <c r="B47" s="359">
        <f>[2]UF!P48</f>
        <v>0</v>
      </c>
      <c r="E47" s="359">
        <f>[2]UF!E48</f>
        <v>0</v>
      </c>
      <c r="G47" s="359">
        <f>[2]UF!AA48</f>
        <v>0</v>
      </c>
      <c r="H47" s="359">
        <f>[2]UF!AB48</f>
        <v>0</v>
      </c>
      <c r="J47" s="359">
        <f t="shared" si="2"/>
        <v>0</v>
      </c>
    </row>
    <row r="48" spans="1:10" ht="18" hidden="1" customHeight="1">
      <c r="A48" s="82"/>
    </row>
    <row r="49" spans="1:10" ht="32.25" customHeight="1">
      <c r="A49" s="365" t="s">
        <v>320</v>
      </c>
      <c r="B49" s="366">
        <f>SUM(B50:B53)+SUM(B56:B68)+SUM(B73:B91)</f>
        <v>0</v>
      </c>
      <c r="C49" s="366">
        <f>SUM(C50:C53)+SUM(C56:C68)+SUM(C73:C91)</f>
        <v>0</v>
      </c>
      <c r="D49" s="366">
        <f>SUM(D50:D53)+SUM(D56:D68)+SUM(D73:D91)</f>
        <v>0</v>
      </c>
      <c r="E49" s="366">
        <f>SUM(E50:E53)+SUM(E56:E68)+SUM(E73:E91)</f>
        <v>0</v>
      </c>
      <c r="F49" s="366"/>
      <c r="G49" s="366">
        <f>SUM(G50:G53)+SUM(G56:G68)+SUM(G73:G91)</f>
        <v>3504</v>
      </c>
      <c r="H49" s="366">
        <f>SUM(H50:H53)+SUM(H56:H68)+SUM(H73:H91)</f>
        <v>0</v>
      </c>
      <c r="I49" s="366"/>
      <c r="J49" s="366">
        <f>SUM(J50:J53)+SUM(J56:J68)+SUM(J73:J91)</f>
        <v>3504</v>
      </c>
    </row>
    <row r="50" spans="1:10" ht="18" hidden="1" customHeight="1">
      <c r="A50" s="82" t="s">
        <v>98</v>
      </c>
      <c r="B50" s="359">
        <f>[2]UF!P51</f>
        <v>0</v>
      </c>
      <c r="E50" s="359">
        <f>[2]UF!E51</f>
        <v>0</v>
      </c>
      <c r="G50" s="359">
        <f>[2]UF!AA51</f>
        <v>0</v>
      </c>
      <c r="H50" s="359">
        <f>[2]UF!AB51</f>
        <v>0</v>
      </c>
      <c r="J50" s="359">
        <f>SUM(B50:I50)</f>
        <v>0</v>
      </c>
    </row>
    <row r="51" spans="1:10" ht="18" hidden="1" customHeight="1">
      <c r="A51" s="82" t="s">
        <v>99</v>
      </c>
      <c r="B51" s="359">
        <f>[2]UF!P52</f>
        <v>0</v>
      </c>
      <c r="E51" s="359">
        <f>[2]UF!E52</f>
        <v>0</v>
      </c>
      <c r="G51" s="359">
        <f>[2]UF!AA52</f>
        <v>0</v>
      </c>
      <c r="H51" s="359">
        <f>[2]UF!AB52</f>
        <v>0</v>
      </c>
      <c r="J51" s="359">
        <f>SUM(B51:I51)</f>
        <v>0</v>
      </c>
    </row>
    <row r="52" spans="1:10" ht="18" hidden="1" customHeight="1">
      <c r="A52" s="82" t="s">
        <v>100</v>
      </c>
      <c r="B52" s="359">
        <f>[2]UF!P53</f>
        <v>0</v>
      </c>
      <c r="E52" s="359">
        <f>[2]UF!E53</f>
        <v>0</v>
      </c>
      <c r="G52" s="359">
        <f>[2]UF!AA53</f>
        <v>0</v>
      </c>
      <c r="H52" s="359">
        <f>[2]UF!AB53</f>
        <v>0</v>
      </c>
      <c r="J52" s="359">
        <f>SUM(B52:I52)</f>
        <v>0</v>
      </c>
    </row>
    <row r="53" spans="1:10" ht="18" hidden="1" customHeight="1">
      <c r="A53" s="82" t="s">
        <v>101</v>
      </c>
      <c r="B53" s="359">
        <f>SUM(B54:B55)</f>
        <v>0</v>
      </c>
      <c r="C53" s="359">
        <f>SUM(C54:C55)</f>
        <v>0</v>
      </c>
      <c r="E53" s="359">
        <f>SUM(E54:E55)</f>
        <v>0</v>
      </c>
      <c r="G53" s="359">
        <f>SUM(G54:G55)</f>
        <v>0</v>
      </c>
      <c r="H53" s="359">
        <f>SUM(H54:H55)</f>
        <v>0</v>
      </c>
      <c r="J53" s="359">
        <f>SUM(J54:J55)</f>
        <v>0</v>
      </c>
    </row>
    <row r="54" spans="1:10" ht="18" hidden="1" customHeight="1">
      <c r="A54" s="82" t="s">
        <v>102</v>
      </c>
      <c r="B54" s="359">
        <f>[2]UF!P55</f>
        <v>0</v>
      </c>
      <c r="E54" s="359">
        <f>[2]UF!E55</f>
        <v>0</v>
      </c>
      <c r="G54" s="359">
        <f>[2]UF!AA55</f>
        <v>0</v>
      </c>
      <c r="H54" s="359">
        <f>[2]UF!AB55</f>
        <v>0</v>
      </c>
      <c r="J54" s="359">
        <f>SUM(B54:I54)</f>
        <v>0</v>
      </c>
    </row>
    <row r="55" spans="1:10" ht="18" hidden="1" customHeight="1">
      <c r="A55" s="82" t="s">
        <v>103</v>
      </c>
      <c r="B55" s="359">
        <f>[2]UF!P56</f>
        <v>0</v>
      </c>
      <c r="E55" s="359">
        <f>[2]UF!E56</f>
        <v>0</v>
      </c>
      <c r="G55" s="359">
        <f>[2]UF!AA56</f>
        <v>0</v>
      </c>
      <c r="H55" s="359">
        <f>[2]UF!AB56</f>
        <v>0</v>
      </c>
      <c r="J55" s="359">
        <f>SUM(B55:I55)</f>
        <v>0</v>
      </c>
    </row>
    <row r="56" spans="1:10" ht="18" hidden="1" customHeight="1">
      <c r="A56" s="82" t="s">
        <v>104</v>
      </c>
      <c r="B56" s="359">
        <f>[2]UF!P57</f>
        <v>0</v>
      </c>
      <c r="E56" s="359">
        <f>[2]UF!E57</f>
        <v>0</v>
      </c>
      <c r="G56" s="359">
        <f>[2]UF!AA57</f>
        <v>0</v>
      </c>
      <c r="H56" s="359">
        <f>[2]UF!AB57</f>
        <v>0</v>
      </c>
      <c r="J56" s="359">
        <f>SUM(B56:I56)</f>
        <v>0</v>
      </c>
    </row>
    <row r="57" spans="1:10" ht="18" hidden="1" customHeight="1">
      <c r="A57" s="82" t="s">
        <v>105</v>
      </c>
    </row>
    <row r="58" spans="1:10" ht="18" hidden="1" customHeight="1">
      <c r="A58" s="82" t="s">
        <v>106</v>
      </c>
      <c r="B58" s="359">
        <f>[2]UF!P59</f>
        <v>0</v>
      </c>
      <c r="E58" s="359">
        <f>[2]UF!E59</f>
        <v>0</v>
      </c>
      <c r="G58" s="359">
        <f>[2]UF!AA59</f>
        <v>0</v>
      </c>
      <c r="H58" s="359">
        <f>[2]UF!AB59</f>
        <v>0</v>
      </c>
      <c r="J58" s="359">
        <f>SUM(B58:I58)</f>
        <v>0</v>
      </c>
    </row>
    <row r="59" spans="1:10" ht="18" hidden="1" customHeight="1">
      <c r="A59" s="82" t="s">
        <v>107</v>
      </c>
      <c r="B59" s="359">
        <f>[2]UF!P60</f>
        <v>0</v>
      </c>
      <c r="E59" s="359">
        <f>[2]UF!E60</f>
        <v>0</v>
      </c>
      <c r="G59" s="359">
        <f>[2]UF!AA60</f>
        <v>0</v>
      </c>
      <c r="H59" s="359">
        <f>[2]UF!AB60</f>
        <v>0</v>
      </c>
      <c r="J59" s="359">
        <f>SUM(B59:I59)</f>
        <v>0</v>
      </c>
    </row>
    <row r="60" spans="1:10" ht="18" hidden="1" customHeight="1">
      <c r="A60" s="82" t="s">
        <v>108</v>
      </c>
      <c r="B60" s="359">
        <f>[2]UF!P63</f>
        <v>0</v>
      </c>
      <c r="E60" s="359">
        <f>[2]UF!E63</f>
        <v>0</v>
      </c>
      <c r="G60" s="359">
        <f>[2]UF!AA63</f>
        <v>0</v>
      </c>
      <c r="H60" s="359">
        <f>[2]UF!AB63</f>
        <v>0</v>
      </c>
      <c r="J60" s="359">
        <f>SUM(B60:I60)</f>
        <v>0</v>
      </c>
    </row>
    <row r="61" spans="1:10" ht="18" hidden="1" customHeight="1">
      <c r="A61" s="82" t="s">
        <v>109</v>
      </c>
      <c r="B61" s="359">
        <f>[2]UF!P62</f>
        <v>0</v>
      </c>
      <c r="E61" s="359">
        <f>[2]UF!E62</f>
        <v>0</v>
      </c>
      <c r="G61" s="359">
        <f>[2]UF!AA62</f>
        <v>0</v>
      </c>
      <c r="H61" s="359">
        <f>[2]UF!AB62</f>
        <v>0</v>
      </c>
      <c r="J61" s="359">
        <f>SUM(B61:I61)</f>
        <v>0</v>
      </c>
    </row>
    <row r="62" spans="1:10" ht="18" hidden="1" customHeight="1">
      <c r="A62" s="82" t="s">
        <v>110</v>
      </c>
    </row>
    <row r="63" spans="1:10" ht="18" hidden="1" customHeight="1">
      <c r="A63" s="82" t="s">
        <v>111</v>
      </c>
      <c r="B63" s="359">
        <f>[2]UF!P65</f>
        <v>0</v>
      </c>
      <c r="E63" s="359">
        <f>[2]UF!E65</f>
        <v>0</v>
      </c>
      <c r="G63" s="359">
        <f>[2]UF!AA65</f>
        <v>0</v>
      </c>
      <c r="H63" s="359">
        <f>[2]UF!AB65</f>
        <v>0</v>
      </c>
      <c r="J63" s="359">
        <f>SUM(B63:I63)</f>
        <v>0</v>
      </c>
    </row>
    <row r="64" spans="1:10" ht="18" hidden="1" customHeight="1">
      <c r="A64" s="82" t="s">
        <v>112</v>
      </c>
      <c r="B64" s="359">
        <f>[2]UF!P66</f>
        <v>0</v>
      </c>
      <c r="E64" s="359">
        <f>[2]UF!E66</f>
        <v>0</v>
      </c>
      <c r="G64" s="359">
        <f>[2]UF!AA66</f>
        <v>0</v>
      </c>
      <c r="H64" s="359">
        <f>[2]UF!AB66</f>
        <v>0</v>
      </c>
      <c r="J64" s="359">
        <f>SUM(B64:I64)</f>
        <v>0</v>
      </c>
    </row>
    <row r="65" spans="1:10" ht="18" hidden="1" customHeight="1">
      <c r="A65" s="82" t="s">
        <v>113</v>
      </c>
      <c r="B65" s="359">
        <f>[2]UF!P67</f>
        <v>0</v>
      </c>
      <c r="E65" s="359">
        <f>[2]UF!E67</f>
        <v>0</v>
      </c>
      <c r="G65" s="359">
        <f>[2]UF!AA67</f>
        <v>0</v>
      </c>
      <c r="H65" s="359">
        <f>[2]UF!AB67</f>
        <v>0</v>
      </c>
      <c r="J65" s="359">
        <f>SUM(B65:I65)</f>
        <v>0</v>
      </c>
    </row>
    <row r="66" spans="1:10" ht="18" hidden="1" customHeight="1">
      <c r="A66" s="82" t="s">
        <v>114</v>
      </c>
      <c r="B66" s="359">
        <f>[2]UF!P68</f>
        <v>0</v>
      </c>
      <c r="E66" s="359">
        <f>[2]UF!E68</f>
        <v>0</v>
      </c>
      <c r="G66" s="359">
        <f>[2]UF!AA68</f>
        <v>0</v>
      </c>
      <c r="H66" s="359">
        <f>[2]UF!AB68</f>
        <v>0</v>
      </c>
      <c r="J66" s="359">
        <f>SUM(B66:I66)</f>
        <v>0</v>
      </c>
    </row>
    <row r="67" spans="1:10" ht="18" hidden="1" customHeight="1">
      <c r="A67" s="82" t="s">
        <v>115</v>
      </c>
      <c r="B67" s="359">
        <f>[2]UF!P69</f>
        <v>0</v>
      </c>
      <c r="E67" s="359">
        <f>[2]UF!E69</f>
        <v>0</v>
      </c>
      <c r="G67" s="359">
        <f>[2]UF!AA69</f>
        <v>0</v>
      </c>
      <c r="H67" s="359">
        <f>[2]UF!AB69</f>
        <v>0</v>
      </c>
      <c r="J67" s="359">
        <f>SUM(B67:I67)</f>
        <v>0</v>
      </c>
    </row>
    <row r="68" spans="1:10" ht="18" hidden="1" customHeight="1">
      <c r="A68" s="128" t="s">
        <v>116</v>
      </c>
      <c r="B68" s="366">
        <f t="shared" ref="B68:J68" si="3">SUM(B69:B72)</f>
        <v>0</v>
      </c>
      <c r="C68" s="366">
        <f>SUM(C69:C72)</f>
        <v>0</v>
      </c>
      <c r="D68" s="367">
        <f>SUM(D69:D72)</f>
        <v>0</v>
      </c>
      <c r="E68" s="366">
        <f>SUM(E69:E72)</f>
        <v>0</v>
      </c>
      <c r="F68" s="366"/>
      <c r="G68" s="366">
        <f t="shared" ref="G68" si="4">SUM(G69:G72)</f>
        <v>0</v>
      </c>
      <c r="H68" s="366">
        <f t="shared" si="3"/>
        <v>0</v>
      </c>
      <c r="I68" s="366"/>
      <c r="J68" s="366">
        <f t="shared" si="3"/>
        <v>0</v>
      </c>
    </row>
    <row r="69" spans="1:10" ht="18" hidden="1" customHeight="1">
      <c r="A69" s="128" t="s">
        <v>117</v>
      </c>
      <c r="B69" s="359">
        <f>[2]UF!P71</f>
        <v>0</v>
      </c>
      <c r="E69" s="359">
        <f>[2]UF!E71</f>
        <v>0</v>
      </c>
      <c r="G69" s="359">
        <f>[2]UF!AA71</f>
        <v>0</v>
      </c>
      <c r="H69" s="359">
        <f>[2]UF!AB71</f>
        <v>0</v>
      </c>
      <c r="J69" s="359">
        <f t="shared" ref="J69:J76" si="5">SUM(B69:I69)</f>
        <v>0</v>
      </c>
    </row>
    <row r="70" spans="1:10" ht="18" hidden="1" customHeight="1">
      <c r="A70" s="128" t="s">
        <v>118</v>
      </c>
      <c r="B70" s="359">
        <f>[2]UF!P72</f>
        <v>0</v>
      </c>
      <c r="E70" s="359">
        <f>[2]UF!E72</f>
        <v>0</v>
      </c>
      <c r="G70" s="359">
        <f>[2]UF!AA72</f>
        <v>0</v>
      </c>
      <c r="H70" s="359">
        <f>[2]UF!AB72</f>
        <v>0</v>
      </c>
      <c r="J70" s="359">
        <f t="shared" si="5"/>
        <v>0</v>
      </c>
    </row>
    <row r="71" spans="1:10" ht="18" hidden="1" customHeight="1">
      <c r="A71" s="128" t="s">
        <v>119</v>
      </c>
      <c r="B71" s="359">
        <f>[2]UF!P73</f>
        <v>0</v>
      </c>
      <c r="E71" s="359">
        <f>[2]UF!E73</f>
        <v>0</v>
      </c>
      <c r="G71" s="359">
        <f>[2]UF!AA73</f>
        <v>0</v>
      </c>
      <c r="H71" s="359">
        <f>[2]UF!AB73</f>
        <v>0</v>
      </c>
      <c r="J71" s="359">
        <f t="shared" si="5"/>
        <v>0</v>
      </c>
    </row>
    <row r="72" spans="1:10" ht="18" hidden="1" customHeight="1">
      <c r="A72" s="128" t="s">
        <v>120</v>
      </c>
      <c r="B72" s="359">
        <f>[2]UF!P74</f>
        <v>0</v>
      </c>
      <c r="E72" s="359">
        <f>[2]UF!E74</f>
        <v>0</v>
      </c>
      <c r="G72" s="359">
        <f>[2]UF!AA74</f>
        <v>0</v>
      </c>
      <c r="H72" s="359">
        <f>[2]UF!AB74</f>
        <v>0</v>
      </c>
      <c r="J72" s="359">
        <f t="shared" si="5"/>
        <v>0</v>
      </c>
    </row>
    <row r="73" spans="1:10" ht="18" hidden="1" customHeight="1">
      <c r="A73" s="128" t="s">
        <v>121</v>
      </c>
      <c r="B73" s="359">
        <f>[2]UF!P75</f>
        <v>0</v>
      </c>
      <c r="E73" s="359">
        <f>[2]UF!E75</f>
        <v>0</v>
      </c>
      <c r="G73" s="359">
        <f>[2]UF!AA75</f>
        <v>0</v>
      </c>
      <c r="H73" s="359">
        <f>[2]UF!AB75</f>
        <v>0</v>
      </c>
      <c r="J73" s="359">
        <f t="shared" si="5"/>
        <v>0</v>
      </c>
    </row>
    <row r="74" spans="1:10" ht="18" hidden="1" customHeight="1">
      <c r="A74" s="128" t="s">
        <v>122</v>
      </c>
      <c r="B74" s="359">
        <f>[2]UF!P76</f>
        <v>0</v>
      </c>
      <c r="E74" s="359">
        <f>[2]UF!E76</f>
        <v>0</v>
      </c>
      <c r="G74" s="359">
        <f>[2]UF!AA76</f>
        <v>0</v>
      </c>
      <c r="H74" s="359">
        <f>[2]UF!AB76</f>
        <v>0</v>
      </c>
      <c r="J74" s="359">
        <f t="shared" si="5"/>
        <v>0</v>
      </c>
    </row>
    <row r="75" spans="1:10" ht="18" hidden="1" customHeight="1">
      <c r="A75" s="128" t="s">
        <v>123</v>
      </c>
      <c r="B75" s="359">
        <f>[2]UF!P77</f>
        <v>0</v>
      </c>
      <c r="E75" s="359">
        <f>[2]UF!E77</f>
        <v>0</v>
      </c>
      <c r="G75" s="359">
        <f>[2]UF!AA77</f>
        <v>0</v>
      </c>
      <c r="H75" s="359">
        <f>[2]UF!AB77</f>
        <v>0</v>
      </c>
      <c r="J75" s="359">
        <f t="shared" si="5"/>
        <v>0</v>
      </c>
    </row>
    <row r="76" spans="1:10" ht="18" hidden="1" customHeight="1">
      <c r="A76" s="128" t="s">
        <v>124</v>
      </c>
      <c r="B76" s="359">
        <f>[2]UF!P78</f>
        <v>0</v>
      </c>
      <c r="E76" s="359">
        <f>[2]UF!E78</f>
        <v>0</v>
      </c>
      <c r="G76" s="359">
        <f>[2]UF!AA78</f>
        <v>0</v>
      </c>
      <c r="H76" s="359">
        <f>[2]UF!AB78</f>
        <v>0</v>
      </c>
      <c r="J76" s="359">
        <f t="shared" si="5"/>
        <v>0</v>
      </c>
    </row>
    <row r="77" spans="1:10" ht="18" hidden="1" customHeight="1">
      <c r="A77" s="128" t="s">
        <v>125</v>
      </c>
    </row>
    <row r="78" spans="1:10" ht="18" hidden="1" customHeight="1">
      <c r="A78" s="128" t="s">
        <v>126</v>
      </c>
      <c r="B78" s="359">
        <f>[2]UF!P80</f>
        <v>0</v>
      </c>
      <c r="E78" s="359">
        <f>[2]UF!E80</f>
        <v>0</v>
      </c>
      <c r="G78" s="359">
        <f>[2]UF!AA80</f>
        <v>0</v>
      </c>
      <c r="H78" s="359">
        <f>[2]UF!AB80</f>
        <v>0</v>
      </c>
      <c r="J78" s="359">
        <f>SUM(B78:I78)</f>
        <v>0</v>
      </c>
    </row>
    <row r="79" spans="1:10" ht="18" hidden="1" customHeight="1">
      <c r="A79" s="128" t="s">
        <v>127</v>
      </c>
    </row>
    <row r="80" spans="1:10" ht="43.5" customHeight="1">
      <c r="A80" s="368" t="s">
        <v>128</v>
      </c>
      <c r="B80" s="363">
        <f>[2]UF!P82</f>
        <v>0</v>
      </c>
      <c r="C80" s="363"/>
      <c r="D80" s="363"/>
      <c r="E80" s="363">
        <f>[2]UF!E82</f>
        <v>0</v>
      </c>
      <c r="F80" s="363"/>
      <c r="G80" s="363">
        <f>[2]UF!X81</f>
        <v>3504</v>
      </c>
      <c r="H80" s="363">
        <f>[2]UF!AB82</f>
        <v>0</v>
      </c>
      <c r="I80" s="363"/>
      <c r="J80" s="363">
        <f>SUM(B80:I80)</f>
        <v>3504</v>
      </c>
    </row>
    <row r="81" spans="1:10" ht="18" hidden="1" customHeight="1">
      <c r="A81" s="128" t="s">
        <v>130</v>
      </c>
      <c r="B81" s="359">
        <f>[2]UF!P83</f>
        <v>0</v>
      </c>
      <c r="E81" s="359">
        <f>[2]UF!E83</f>
        <v>0</v>
      </c>
      <c r="G81" s="359">
        <f>[2]UF!AA83</f>
        <v>0</v>
      </c>
      <c r="H81" s="359">
        <f>[2]UF!AB83</f>
        <v>0</v>
      </c>
      <c r="J81" s="359">
        <f>SUM(B81:I81)</f>
        <v>0</v>
      </c>
    </row>
    <row r="82" spans="1:10" ht="18" hidden="1" customHeight="1">
      <c r="A82" s="128" t="s">
        <v>132</v>
      </c>
      <c r="B82" s="359">
        <f>[2]UF!P84</f>
        <v>0</v>
      </c>
      <c r="E82" s="359">
        <f>[2]UF!E84</f>
        <v>0</v>
      </c>
      <c r="G82" s="359">
        <f>[2]UF!AA84</f>
        <v>0</v>
      </c>
      <c r="H82" s="359">
        <f>[2]UF!AB84</f>
        <v>0</v>
      </c>
      <c r="J82" s="359">
        <f>SUM(B82:I82)</f>
        <v>0</v>
      </c>
    </row>
    <row r="83" spans="1:10" ht="18" hidden="1" customHeight="1">
      <c r="A83" s="128" t="s">
        <v>134</v>
      </c>
    </row>
    <row r="84" spans="1:10" ht="18" hidden="1" customHeight="1">
      <c r="A84" s="128" t="s">
        <v>136</v>
      </c>
      <c r="B84" s="359">
        <f>[2]UF!P86</f>
        <v>0</v>
      </c>
      <c r="E84" s="359">
        <f>[2]UF!E86</f>
        <v>0</v>
      </c>
      <c r="G84" s="359">
        <f>[2]UF!AA86</f>
        <v>0</v>
      </c>
      <c r="H84" s="359">
        <f>[2]UF!AB86</f>
        <v>0</v>
      </c>
      <c r="J84" s="359">
        <f>SUM(B84:I84)</f>
        <v>0</v>
      </c>
    </row>
    <row r="85" spans="1:10" ht="18" hidden="1" customHeight="1">
      <c r="A85" s="128" t="s">
        <v>138</v>
      </c>
      <c r="B85" s="359">
        <f>[2]UF!P87</f>
        <v>0</v>
      </c>
      <c r="E85" s="359">
        <f>[2]UF!E87</f>
        <v>0</v>
      </c>
      <c r="G85" s="359">
        <f>[2]UF!AA87</f>
        <v>0</v>
      </c>
      <c r="H85" s="359">
        <f>[2]UF!AB87</f>
        <v>0</v>
      </c>
      <c r="J85" s="359">
        <f>SUM(B85:I85)</f>
        <v>0</v>
      </c>
    </row>
    <row r="86" spans="1:10" ht="18" hidden="1" customHeight="1">
      <c r="A86" s="128" t="s">
        <v>140</v>
      </c>
      <c r="B86" s="359">
        <f>[2]UF!P88</f>
        <v>0</v>
      </c>
      <c r="E86" s="359">
        <f>[2]UF!E88</f>
        <v>0</v>
      </c>
      <c r="G86" s="359">
        <f>[2]UF!AA88</f>
        <v>0</v>
      </c>
      <c r="H86" s="359">
        <f>[2]UF!AB88</f>
        <v>0</v>
      </c>
      <c r="J86" s="359">
        <f>SUM(B86:I86)</f>
        <v>0</v>
      </c>
    </row>
    <row r="87" spans="1:10" ht="18" hidden="1" customHeight="1">
      <c r="A87" s="128" t="s">
        <v>142</v>
      </c>
      <c r="B87" s="359">
        <f>[2]UF!P89</f>
        <v>0</v>
      </c>
      <c r="E87" s="359">
        <f>[2]UF!E89</f>
        <v>0</v>
      </c>
      <c r="G87" s="359">
        <f>[2]UF!AA89</f>
        <v>0</v>
      </c>
      <c r="H87" s="359">
        <f>[2]UF!AB89</f>
        <v>0</v>
      </c>
      <c r="J87" s="359">
        <f>SUM(B87:I87)</f>
        <v>0</v>
      </c>
    </row>
    <row r="88" spans="1:10" ht="18" hidden="1" customHeight="1">
      <c r="A88" s="128" t="s">
        <v>144</v>
      </c>
      <c r="B88" s="359">
        <f>[2]UF!P90</f>
        <v>0</v>
      </c>
      <c r="E88" s="359">
        <f>[2]UF!E90</f>
        <v>0</v>
      </c>
      <c r="G88" s="359">
        <f>[2]UF!AA90</f>
        <v>0</v>
      </c>
      <c r="H88" s="359">
        <f>[2]UF!AB90</f>
        <v>0</v>
      </c>
      <c r="J88" s="359">
        <f>SUM(B88:I88)</f>
        <v>0</v>
      </c>
    </row>
    <row r="89" spans="1:10" ht="18" hidden="1" customHeight="1">
      <c r="A89" s="128" t="s">
        <v>146</v>
      </c>
    </row>
    <row r="90" spans="1:10" ht="18" hidden="1" customHeight="1">
      <c r="A90" s="128" t="s">
        <v>148</v>
      </c>
    </row>
    <row r="91" spans="1:10" ht="18" hidden="1" customHeight="1">
      <c r="A91" s="82" t="s">
        <v>149</v>
      </c>
    </row>
    <row r="92" spans="1:10" ht="18" hidden="1" customHeight="1">
      <c r="A92" s="339" t="s">
        <v>150</v>
      </c>
    </row>
    <row r="93" spans="1:10" ht="18" hidden="1" customHeight="1">
      <c r="A93" s="339"/>
    </row>
    <row r="94" spans="1:10" ht="45" customHeight="1">
      <c r="A94" s="362" t="s">
        <v>322</v>
      </c>
      <c r="B94" s="363">
        <f>[2]UF!P95</f>
        <v>0</v>
      </c>
      <c r="C94" s="363"/>
      <c r="D94" s="363">
        <f>[2]UF!L95</f>
        <v>3181000</v>
      </c>
      <c r="E94" s="363">
        <f>[2]UF!E95</f>
        <v>3609522</v>
      </c>
      <c r="F94" s="363">
        <f>[2]UF!AD95</f>
        <v>0</v>
      </c>
      <c r="G94" s="363">
        <f>[2]UF!AA95</f>
        <v>0</v>
      </c>
      <c r="H94" s="363">
        <f>[2]UF!AB95</f>
        <v>0</v>
      </c>
      <c r="I94" s="363">
        <f>[2]UF!AF95</f>
        <v>0</v>
      </c>
      <c r="J94" s="363">
        <f>SUM(B94:I94)</f>
        <v>6790522</v>
      </c>
    </row>
    <row r="95" spans="1:10" ht="18" hidden="1" customHeight="1">
      <c r="A95" s="340" t="s">
        <v>323</v>
      </c>
      <c r="B95" s="359">
        <f>SUM(B96:B97)</f>
        <v>0</v>
      </c>
      <c r="E95" s="359">
        <f>SUM(E96:E97)</f>
        <v>0</v>
      </c>
      <c r="G95" s="359">
        <f>SUM(G96:G97)</f>
        <v>0</v>
      </c>
      <c r="H95" s="359">
        <f>SUM(H96:H97)</f>
        <v>0</v>
      </c>
      <c r="J95" s="359">
        <f>SUM(J96:J97)</f>
        <v>0</v>
      </c>
    </row>
    <row r="96" spans="1:10" ht="18" hidden="1" customHeight="1">
      <c r="A96" s="82" t="s">
        <v>360</v>
      </c>
      <c r="B96" s="359">
        <f>[2]UF!P97</f>
        <v>0</v>
      </c>
      <c r="E96" s="359">
        <f>[2]UF!E97</f>
        <v>0</v>
      </c>
      <c r="G96" s="359">
        <f>[2]UF!AA97</f>
        <v>0</v>
      </c>
      <c r="H96" s="359">
        <f>[2]UF!AB97</f>
        <v>0</v>
      </c>
      <c r="J96" s="359">
        <f>SUM(B96:I96)</f>
        <v>0</v>
      </c>
    </row>
    <row r="97" spans="1:10" ht="18" hidden="1" customHeight="1">
      <c r="A97" s="82" t="s">
        <v>361</v>
      </c>
      <c r="B97" s="359">
        <f>[2]UF!P98</f>
        <v>0</v>
      </c>
      <c r="E97" s="359">
        <f>[2]UF!E98</f>
        <v>0</v>
      </c>
      <c r="G97" s="359">
        <f>[2]UF!AA98</f>
        <v>0</v>
      </c>
      <c r="H97" s="359">
        <f>[2]UF!AB98</f>
        <v>0</v>
      </c>
      <c r="J97" s="359">
        <f>SUM(B97:I97)</f>
        <v>0</v>
      </c>
    </row>
    <row r="98" spans="1:10" ht="18" hidden="1" customHeight="1">
      <c r="A98" s="82" t="s">
        <v>362</v>
      </c>
      <c r="B98" s="359">
        <f>[2]UF!P99</f>
        <v>0</v>
      </c>
      <c r="E98" s="359">
        <f>[2]UF!E99</f>
        <v>0</v>
      </c>
      <c r="G98" s="359">
        <f>[2]UF!AA99</f>
        <v>0</v>
      </c>
      <c r="H98" s="359">
        <f>[2]UF!AB99</f>
        <v>0</v>
      </c>
      <c r="J98" s="359">
        <f>SUM(B98:I98)</f>
        <v>0</v>
      </c>
    </row>
    <row r="99" spans="1:10" s="371" customFormat="1" ht="38.25" customHeight="1" thickBot="1">
      <c r="A99" s="369" t="s">
        <v>44</v>
      </c>
      <c r="B99" s="370">
        <f>SUM(B6:B12)+SUM(B15:B20)+SUM(B24:B26)+SUM(B29:B30)+SUM(B33:B49)+B95+B94+B98</f>
        <v>4114178</v>
      </c>
      <c r="C99" s="370">
        <f t="shared" ref="C99:J99" si="6">SUM(C6:C12)+SUM(C15:C20)+SUM(C24:C26)+SUM(C29:C30)+SUM(C33:C49)+C95+C94+C98</f>
        <v>2243772</v>
      </c>
      <c r="D99" s="370">
        <f t="shared" si="6"/>
        <v>3181000</v>
      </c>
      <c r="E99" s="370">
        <f t="shared" si="6"/>
        <v>3887022</v>
      </c>
      <c r="F99" s="370">
        <f t="shared" si="6"/>
        <v>0</v>
      </c>
      <c r="G99" s="370">
        <f t="shared" si="6"/>
        <v>105504</v>
      </c>
      <c r="H99" s="370">
        <f t="shared" si="6"/>
        <v>800000</v>
      </c>
      <c r="I99" s="370">
        <f t="shared" si="6"/>
        <v>0</v>
      </c>
      <c r="J99" s="370">
        <f t="shared" si="6"/>
        <v>14331476</v>
      </c>
    </row>
    <row r="100" spans="1:10" ht="18" customHeight="1" thickTop="1">
      <c r="A100" s="372"/>
      <c r="B100" s="372"/>
      <c r="D100" s="372"/>
      <c r="G100" s="372"/>
      <c r="H100" s="372"/>
    </row>
    <row r="101" spans="1:10" ht="18" customHeight="1">
      <c r="A101" s="372"/>
      <c r="B101" s="372"/>
      <c r="D101" s="372"/>
      <c r="G101" s="372"/>
      <c r="H101" s="372"/>
    </row>
    <row r="102" spans="1:10" ht="18" customHeight="1">
      <c r="A102" s="372"/>
      <c r="B102" s="372"/>
      <c r="D102" s="372"/>
      <c r="G102" s="372"/>
      <c r="H102" s="372"/>
    </row>
    <row r="103" spans="1:10" ht="18" customHeight="1">
      <c r="A103" s="372"/>
      <c r="B103" s="372"/>
      <c r="D103" s="372"/>
      <c r="G103" s="372"/>
      <c r="H103" s="372"/>
    </row>
    <row r="104" spans="1:10" ht="18" customHeight="1">
      <c r="A104" s="372"/>
      <c r="B104" s="372"/>
      <c r="D104" s="372"/>
      <c r="G104" s="372"/>
      <c r="H104" s="372"/>
    </row>
    <row r="105" spans="1:10" ht="18" customHeight="1">
      <c r="A105" s="372"/>
      <c r="B105" s="372"/>
      <c r="D105" s="372"/>
      <c r="G105" s="372"/>
      <c r="H105" s="372"/>
    </row>
    <row r="106" spans="1:10" ht="18" customHeight="1">
      <c r="A106" s="372"/>
      <c r="B106" s="372"/>
      <c r="D106" s="372"/>
      <c r="G106" s="372"/>
      <c r="H106" s="372"/>
    </row>
    <row r="107" spans="1:10" ht="18" customHeight="1">
      <c r="A107" s="372"/>
      <c r="B107" s="372"/>
      <c r="D107" s="372"/>
      <c r="G107" s="372"/>
      <c r="H107" s="372"/>
    </row>
    <row r="108" spans="1:10" ht="18" customHeight="1">
      <c r="A108" s="372"/>
      <c r="B108" s="372"/>
      <c r="D108" s="372"/>
      <c r="G108" s="372"/>
      <c r="H108" s="372"/>
    </row>
    <row r="109" spans="1:10" ht="18" customHeight="1">
      <c r="A109" s="372"/>
      <c r="B109" s="372"/>
      <c r="D109" s="372"/>
      <c r="G109" s="372"/>
      <c r="H109" s="372"/>
    </row>
    <row r="110" spans="1:10" ht="18" customHeight="1">
      <c r="A110" s="372"/>
      <c r="B110" s="372"/>
      <c r="D110" s="372"/>
      <c r="G110" s="372"/>
      <c r="H110" s="372"/>
    </row>
    <row r="111" spans="1:10" ht="18" customHeight="1">
      <c r="A111" s="372"/>
      <c r="B111" s="372"/>
      <c r="D111" s="372"/>
      <c r="G111" s="372"/>
      <c r="H111" s="372"/>
    </row>
    <row r="112" spans="1:10" ht="18" customHeight="1">
      <c r="A112" s="372"/>
      <c r="B112" s="372"/>
      <c r="D112" s="372"/>
      <c r="G112" s="372"/>
      <c r="H112" s="372"/>
    </row>
    <row r="113" spans="1:8" ht="18" customHeight="1">
      <c r="A113" s="372"/>
      <c r="B113" s="372"/>
      <c r="D113" s="372"/>
      <c r="G113" s="372"/>
      <c r="H113" s="372"/>
    </row>
    <row r="114" spans="1:8" ht="18" customHeight="1">
      <c r="A114" s="372"/>
      <c r="B114" s="372"/>
      <c r="D114" s="372"/>
      <c r="G114" s="372"/>
      <c r="H114" s="372"/>
    </row>
    <row r="115" spans="1:8" ht="18" customHeight="1">
      <c r="A115" s="372"/>
      <c r="B115" s="372"/>
      <c r="D115" s="372"/>
      <c r="G115" s="372"/>
      <c r="H115" s="372"/>
    </row>
    <row r="116" spans="1:8" ht="18" customHeight="1">
      <c r="A116" s="372"/>
      <c r="B116" s="372"/>
      <c r="D116" s="372"/>
      <c r="G116" s="372"/>
      <c r="H116" s="372"/>
    </row>
    <row r="117" spans="1:8" ht="18" customHeight="1">
      <c r="A117" s="372"/>
      <c r="B117" s="372"/>
      <c r="D117" s="372"/>
      <c r="G117" s="372"/>
      <c r="H117" s="372"/>
    </row>
    <row r="118" spans="1:8" ht="18" customHeight="1">
      <c r="A118" s="372"/>
      <c r="B118" s="372"/>
      <c r="D118" s="372"/>
      <c r="G118" s="372"/>
      <c r="H118" s="372"/>
    </row>
    <row r="119" spans="1:8" ht="18" customHeight="1">
      <c r="A119" s="372"/>
      <c r="B119" s="372"/>
      <c r="D119" s="372"/>
      <c r="G119" s="372"/>
      <c r="H119" s="372"/>
    </row>
    <row r="120" spans="1:8" ht="18" customHeight="1">
      <c r="A120" s="372"/>
      <c r="B120" s="372"/>
      <c r="D120" s="372"/>
      <c r="G120" s="372"/>
      <c r="H120" s="372"/>
    </row>
    <row r="121" spans="1:8" ht="18" customHeight="1">
      <c r="A121" s="372"/>
      <c r="B121" s="372"/>
      <c r="D121" s="372"/>
      <c r="G121" s="372"/>
      <c r="H121" s="372"/>
    </row>
    <row r="122" spans="1:8" ht="18" customHeight="1">
      <c r="A122" s="372"/>
      <c r="B122" s="372"/>
      <c r="D122" s="372"/>
      <c r="G122" s="372"/>
      <c r="H122" s="372"/>
    </row>
    <row r="123" spans="1:8" ht="18" customHeight="1">
      <c r="A123" s="372"/>
      <c r="B123" s="372"/>
      <c r="D123" s="372"/>
      <c r="G123" s="372"/>
      <c r="H123" s="372"/>
    </row>
    <row r="124" spans="1:8" ht="18" customHeight="1">
      <c r="A124" s="372"/>
      <c r="B124" s="372"/>
      <c r="D124" s="372"/>
      <c r="G124" s="372"/>
      <c r="H124" s="372"/>
    </row>
    <row r="125" spans="1:8" ht="18" customHeight="1">
      <c r="A125" s="372"/>
      <c r="B125" s="372"/>
      <c r="D125" s="372"/>
      <c r="G125" s="372"/>
      <c r="H125" s="372"/>
    </row>
    <row r="126" spans="1:8" ht="18" customHeight="1">
      <c r="A126" s="372"/>
      <c r="B126" s="372"/>
      <c r="D126" s="372"/>
      <c r="G126" s="372"/>
      <c r="H126" s="372"/>
    </row>
    <row r="127" spans="1:8" ht="18" customHeight="1">
      <c r="A127" s="372"/>
      <c r="B127" s="372"/>
      <c r="D127" s="372"/>
      <c r="G127" s="372"/>
      <c r="H127" s="372"/>
    </row>
    <row r="128" spans="1:8" ht="18" customHeight="1">
      <c r="A128" s="372"/>
      <c r="B128" s="372"/>
      <c r="D128" s="372"/>
      <c r="G128" s="372"/>
      <c r="H128" s="372"/>
    </row>
    <row r="129" spans="1:10" ht="18" customHeight="1">
      <c r="A129" s="372"/>
      <c r="B129" s="372"/>
      <c r="D129" s="372"/>
      <c r="G129" s="372"/>
      <c r="H129" s="372"/>
    </row>
    <row r="130" spans="1:10" ht="18" customHeight="1">
      <c r="A130" s="372"/>
      <c r="B130" s="372"/>
      <c r="D130" s="372"/>
      <c r="G130" s="372"/>
      <c r="H130" s="372"/>
    </row>
    <row r="131" spans="1:10" ht="18" customHeight="1">
      <c r="A131" s="372"/>
      <c r="B131" s="372"/>
      <c r="D131" s="372"/>
      <c r="G131" s="372"/>
      <c r="H131" s="372"/>
    </row>
    <row r="132" spans="1:10" ht="18" customHeight="1">
      <c r="A132" s="372"/>
      <c r="B132" s="372"/>
      <c r="D132" s="372"/>
      <c r="G132" s="372"/>
      <c r="H132" s="372"/>
    </row>
    <row r="133" spans="1:10" ht="18" customHeight="1">
      <c r="A133" s="372"/>
      <c r="B133" s="372"/>
      <c r="D133" s="372"/>
      <c r="G133" s="372"/>
      <c r="H133" s="372"/>
    </row>
    <row r="134" spans="1:10" ht="18" customHeight="1">
      <c r="A134" s="372"/>
      <c r="B134" s="372"/>
      <c r="D134" s="372"/>
      <c r="G134" s="372"/>
      <c r="H134" s="372"/>
    </row>
    <row r="135" spans="1:10" ht="18" customHeight="1">
      <c r="A135" s="372"/>
      <c r="B135" s="372"/>
      <c r="D135" s="372"/>
      <c r="G135" s="372"/>
      <c r="H135" s="372"/>
    </row>
    <row r="136" spans="1:10" ht="18" customHeight="1">
      <c r="A136" s="372"/>
      <c r="B136" s="372"/>
      <c r="D136" s="372"/>
      <c r="G136" s="372"/>
      <c r="H136" s="372"/>
    </row>
    <row r="137" spans="1:10" ht="18" customHeight="1">
      <c r="A137" s="372"/>
      <c r="B137" s="372"/>
      <c r="D137" s="372"/>
      <c r="G137" s="372"/>
      <c r="H137" s="372"/>
    </row>
    <row r="138" spans="1:10" ht="18" customHeight="1">
      <c r="A138" s="372"/>
      <c r="B138" s="372"/>
      <c r="D138" s="372"/>
      <c r="G138" s="372"/>
      <c r="H138" s="372"/>
    </row>
    <row r="139" spans="1:10" ht="18" customHeight="1">
      <c r="A139" s="372"/>
      <c r="B139" s="372"/>
      <c r="D139" s="372"/>
      <c r="G139" s="372"/>
      <c r="H139" s="372"/>
    </row>
    <row r="140" spans="1:10" ht="18" customHeight="1">
      <c r="A140" s="372"/>
      <c r="B140" s="372"/>
      <c r="D140" s="372"/>
      <c r="G140" s="372"/>
      <c r="H140" s="372"/>
      <c r="J140" s="359">
        <v>173</v>
      </c>
    </row>
    <row r="141" spans="1:10" ht="18" customHeight="1">
      <c r="A141" s="372"/>
      <c r="B141" s="372"/>
      <c r="D141" s="372"/>
      <c r="G141" s="372"/>
      <c r="H141" s="372"/>
      <c r="J141" s="359">
        <f>+J88+J140</f>
        <v>173</v>
      </c>
    </row>
    <row r="142" spans="1:10" ht="18" customHeight="1">
      <c r="A142" s="372"/>
      <c r="B142" s="372"/>
      <c r="D142" s="372"/>
      <c r="G142" s="372"/>
      <c r="H142" s="372"/>
      <c r="J142" s="359">
        <f>11472796-J141</f>
        <v>11472623</v>
      </c>
    </row>
    <row r="143" spans="1:10" ht="18" customHeight="1">
      <c r="A143" s="372"/>
      <c r="B143" s="372"/>
      <c r="D143" s="372"/>
      <c r="G143" s="372"/>
      <c r="H143" s="372"/>
    </row>
    <row r="144" spans="1:10" ht="18" customHeight="1">
      <c r="A144" s="372"/>
      <c r="B144" s="372"/>
      <c r="D144" s="372"/>
      <c r="G144" s="372"/>
      <c r="H144" s="372"/>
    </row>
    <row r="145" spans="1:8" ht="18" customHeight="1">
      <c r="A145" s="372"/>
      <c r="B145" s="372"/>
      <c r="D145" s="372"/>
      <c r="G145" s="372"/>
      <c r="H145" s="372"/>
    </row>
    <row r="146" spans="1:8" ht="18" customHeight="1">
      <c r="A146" s="372"/>
      <c r="B146" s="372"/>
      <c r="D146" s="372"/>
      <c r="G146" s="372"/>
      <c r="H146" s="372"/>
    </row>
    <row r="147" spans="1:8" ht="18" customHeight="1">
      <c r="A147" s="372"/>
      <c r="B147" s="372"/>
      <c r="D147" s="372"/>
      <c r="G147" s="372"/>
      <c r="H147" s="372"/>
    </row>
    <row r="148" spans="1:8" ht="18" customHeight="1">
      <c r="A148" s="372"/>
      <c r="B148" s="372"/>
      <c r="D148" s="372"/>
      <c r="G148" s="372"/>
      <c r="H148" s="372"/>
    </row>
    <row r="149" spans="1:8" ht="18" customHeight="1">
      <c r="A149" s="372"/>
      <c r="B149" s="372"/>
      <c r="D149" s="372"/>
      <c r="G149" s="372"/>
      <c r="H149" s="372"/>
    </row>
    <row r="150" spans="1:8" ht="18" customHeight="1">
      <c r="A150" s="372"/>
      <c r="B150" s="372"/>
      <c r="D150" s="372"/>
      <c r="G150" s="372"/>
      <c r="H150" s="372"/>
    </row>
    <row r="151" spans="1:8" ht="18" customHeight="1">
      <c r="A151" s="372"/>
      <c r="B151" s="372"/>
      <c r="D151" s="372"/>
      <c r="G151" s="372"/>
      <c r="H151" s="372"/>
    </row>
    <row r="152" spans="1:8" ht="18" customHeight="1">
      <c r="A152" s="372"/>
      <c r="B152" s="372"/>
      <c r="D152" s="372"/>
      <c r="G152" s="372"/>
      <c r="H152" s="372"/>
    </row>
    <row r="153" spans="1:8" ht="18" customHeight="1">
      <c r="A153" s="372"/>
      <c r="B153" s="372"/>
      <c r="D153" s="372"/>
      <c r="G153" s="372"/>
      <c r="H153" s="372"/>
    </row>
    <row r="154" spans="1:8">
      <c r="A154" s="372"/>
      <c r="B154" s="372"/>
      <c r="D154" s="372"/>
      <c r="G154" s="372"/>
      <c r="H154" s="372"/>
    </row>
    <row r="155" spans="1:8">
      <c r="A155" s="372"/>
      <c r="B155" s="372"/>
      <c r="D155" s="372"/>
      <c r="G155" s="372"/>
      <c r="H155" s="372"/>
    </row>
    <row r="156" spans="1:8">
      <c r="A156" s="372"/>
      <c r="B156" s="372"/>
      <c r="D156" s="372"/>
      <c r="G156" s="372"/>
      <c r="H156" s="372"/>
    </row>
    <row r="157" spans="1:8">
      <c r="A157" s="372"/>
      <c r="B157" s="372"/>
      <c r="D157" s="372"/>
      <c r="G157" s="372"/>
      <c r="H157" s="372"/>
    </row>
  </sheetData>
  <printOptions gridLines="1"/>
  <pageMargins left="0.43" right="0.27" top="1.19" bottom="0.26" header="0.17" footer="0.17"/>
  <pageSetup paperSize="9" scale="75"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Summary</vt:lpstr>
      <vt:lpstr>ByDept</vt:lpstr>
      <vt:lpstr>Program Adjustments-2017GAA</vt:lpstr>
      <vt:lpstr>Program Adjustments-2016GAA</vt:lpstr>
      <vt:lpstr>All Sources</vt:lpstr>
      <vt:lpstr>SPFs-RA10924</vt:lpstr>
      <vt:lpstr>Continuing-RA10717</vt:lpstr>
      <vt:lpstr>Automatic</vt:lpstr>
      <vt:lpstr>Unprogrammed Appro.</vt:lpstr>
      <vt:lpstr>'All Sources'!Print_Area</vt:lpstr>
      <vt:lpstr>Automatic!Print_Area</vt:lpstr>
      <vt:lpstr>ByDept!Print_Area</vt:lpstr>
      <vt:lpstr>'Continuing-RA10717'!Print_Area</vt:lpstr>
      <vt:lpstr>'Program Adjustments-2016GAA'!Print_Area</vt:lpstr>
      <vt:lpstr>'Program Adjustments-2017GAA'!Print_Area</vt:lpstr>
      <vt:lpstr>'SPFs-RA10924'!Print_Area</vt:lpstr>
      <vt:lpstr>Summary!Print_Area</vt:lpstr>
      <vt:lpstr>'Unprogrammed Appro.'!Print_Area</vt:lpstr>
      <vt:lpstr>'All Sources'!Print_Titles</vt:lpstr>
      <vt:lpstr>Automatic!Print_Titles</vt:lpstr>
      <vt:lpstr>ByDept!Print_Titles</vt:lpstr>
      <vt:lpstr>'Continuing-RA10717'!Print_Titles</vt:lpstr>
      <vt:lpstr>'Program Adjustments-2016GAA'!Print_Titles</vt:lpstr>
      <vt:lpstr>'Program Adjustments-2017GAA'!Print_Titles</vt:lpstr>
      <vt:lpstr>'SPFs-RA10924'!Print_Titles</vt:lpstr>
      <vt:lpstr>'Unprogrammed Appro.'!Print_Titles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s500</cp:lastModifiedBy>
  <cp:lastPrinted>2018-03-19T00:43:34Z</cp:lastPrinted>
  <dcterms:created xsi:type="dcterms:W3CDTF">2018-01-19T06:26:13Z</dcterms:created>
  <dcterms:modified xsi:type="dcterms:W3CDTF">2018-03-19T00:43:57Z</dcterms:modified>
</cp:coreProperties>
</file>